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L:\POLE RESSOURCES\Juridique\Fiches pratiques\Juridique et Conseils statutaires MAJ 2023\Positions\Congés-ASA\Congés annuels\"/>
    </mc:Choice>
  </mc:AlternateContent>
  <xr:revisionPtr revIDLastSave="0" documentId="13_ncr:1_{CF8151DA-D962-400D-84E9-754C34D34F3B}" xr6:coauthVersionLast="47" xr6:coauthVersionMax="47" xr10:uidLastSave="{00000000-0000-0000-0000-000000000000}"/>
  <bookViews>
    <workbookView xWindow="-120" yWindow="-120" windowWidth="29040" windowHeight="15720" xr2:uid="{EC70569C-1A8C-42F3-8969-541DCDB57072}"/>
  </bookViews>
  <sheets>
    <sheet name="Calcul CA" sheetId="2" r:id="rId1"/>
    <sheet name="Feuille de congé " sheetId="7" r:id="rId2"/>
    <sheet name="Feuille de congé 2025" sheetId="6" state="hidden" r:id="rId3"/>
  </sheets>
  <externalReferences>
    <externalReference r:id="rId4"/>
  </externalReferences>
  <definedNames>
    <definedName name="ECHELLE">'[1]indices-ave'!#REF!</definedName>
    <definedName name="ECHELLES">'[1]indices-ave'!#REF!</definedName>
    <definedName name="_xlnm.Data_Form">#REF!</definedName>
    <definedName name="TIB">#REF!</definedName>
    <definedName name="_xlnm.Print_Area" localSheetId="0">'Calcul CA'!$B$3:$N$28</definedName>
    <definedName name="_xlnm.Print_Area" localSheetId="1">'Feuille de congé '!$A$1:$S$64</definedName>
    <definedName name="_xlnm.Print_Area" localSheetId="2">'Feuille de congé 2025'!$A$1:$S$64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2" l="1"/>
  <c r="M25" i="2" s="1"/>
  <c r="I61" i="7"/>
  <c r="B61" i="7"/>
  <c r="C61" i="7" s="1"/>
  <c r="I60" i="7"/>
  <c r="B60" i="7"/>
  <c r="C60" i="7" s="1"/>
  <c r="I59" i="7"/>
  <c r="B59" i="7"/>
  <c r="C59" i="7" s="1"/>
  <c r="I58" i="7"/>
  <c r="B58" i="7"/>
  <c r="C58" i="7" s="1"/>
  <c r="I57" i="7"/>
  <c r="B57" i="7"/>
  <c r="C57" i="7" s="1"/>
  <c r="I56" i="7"/>
  <c r="B56" i="7"/>
  <c r="C56" i="7" s="1"/>
  <c r="I55" i="7"/>
  <c r="B55" i="7"/>
  <c r="C55" i="7" s="1"/>
  <c r="I54" i="7"/>
  <c r="B54" i="7"/>
  <c r="C54" i="7" s="1"/>
  <c r="I53" i="7"/>
  <c r="B53" i="7"/>
  <c r="C53" i="7" s="1"/>
  <c r="I52" i="7"/>
  <c r="B52" i="7"/>
  <c r="C52" i="7" s="1"/>
  <c r="I51" i="7"/>
  <c r="B51" i="7"/>
  <c r="C51" i="7" s="1"/>
  <c r="I50" i="7"/>
  <c r="B50" i="7"/>
  <c r="C50" i="7" s="1"/>
  <c r="I49" i="7"/>
  <c r="B49" i="7"/>
  <c r="C49" i="7" s="1"/>
  <c r="I48" i="7"/>
  <c r="B48" i="7"/>
  <c r="C48" i="7" s="1"/>
  <c r="I47" i="7"/>
  <c r="B47" i="7"/>
  <c r="C47" i="7" s="1"/>
  <c r="I46" i="7"/>
  <c r="B46" i="7"/>
  <c r="C46" i="7" s="1"/>
  <c r="I45" i="7"/>
  <c r="B45" i="7"/>
  <c r="C45" i="7" s="1"/>
  <c r="I44" i="7"/>
  <c r="B44" i="7"/>
  <c r="C44" i="7" s="1"/>
  <c r="I43" i="7"/>
  <c r="B43" i="7"/>
  <c r="C43" i="7" s="1"/>
  <c r="I42" i="7"/>
  <c r="B42" i="7"/>
  <c r="C42" i="7" s="1"/>
  <c r="I41" i="7"/>
  <c r="B41" i="7"/>
  <c r="C41" i="7" s="1"/>
  <c r="I40" i="7"/>
  <c r="B40" i="7"/>
  <c r="C40" i="7" s="1"/>
  <c r="I39" i="7"/>
  <c r="B39" i="7"/>
  <c r="C39" i="7" s="1"/>
  <c r="I38" i="7"/>
  <c r="B38" i="7"/>
  <c r="C38" i="7" s="1"/>
  <c r="I37" i="7"/>
  <c r="B37" i="7"/>
  <c r="C37" i="7" s="1"/>
  <c r="I36" i="7"/>
  <c r="B36" i="7"/>
  <c r="C36" i="7" s="1"/>
  <c r="I35" i="7"/>
  <c r="B35" i="7"/>
  <c r="C35" i="7" s="1"/>
  <c r="I34" i="7"/>
  <c r="B34" i="7"/>
  <c r="C34" i="7" s="1"/>
  <c r="I33" i="7"/>
  <c r="B33" i="7"/>
  <c r="C33" i="7" s="1"/>
  <c r="I32" i="7"/>
  <c r="B32" i="7"/>
  <c r="C32" i="7" s="1"/>
  <c r="I31" i="7"/>
  <c r="B31" i="7"/>
  <c r="C31" i="7" s="1"/>
  <c r="I30" i="7"/>
  <c r="C30" i="7"/>
  <c r="B30" i="7"/>
  <c r="I29" i="7"/>
  <c r="B29" i="7"/>
  <c r="C29" i="7" s="1"/>
  <c r="I28" i="7"/>
  <c r="B28" i="7"/>
  <c r="C28" i="7" s="1"/>
  <c r="I27" i="7"/>
  <c r="B27" i="7"/>
  <c r="C27" i="7" s="1"/>
  <c r="I26" i="7"/>
  <c r="B26" i="7"/>
  <c r="C26" i="7" s="1"/>
  <c r="I25" i="7"/>
  <c r="B25" i="7"/>
  <c r="C25" i="7" s="1"/>
  <c r="I24" i="7"/>
  <c r="B24" i="7"/>
  <c r="C24" i="7" s="1"/>
  <c r="I23" i="7"/>
  <c r="B23" i="7"/>
  <c r="C23" i="7" s="1"/>
  <c r="I22" i="7"/>
  <c r="B22" i="7"/>
  <c r="C22" i="7" s="1"/>
  <c r="I21" i="7"/>
  <c r="B21" i="7"/>
  <c r="C21" i="7" s="1"/>
  <c r="I20" i="7"/>
  <c r="B20" i="7"/>
  <c r="C20" i="7" s="1"/>
  <c r="I19" i="7"/>
  <c r="B19" i="7"/>
  <c r="C19" i="7" s="1"/>
  <c r="I18" i="7"/>
  <c r="B18" i="7"/>
  <c r="C18" i="7" s="1"/>
  <c r="I17" i="7"/>
  <c r="B17" i="7"/>
  <c r="C17" i="7" s="1"/>
  <c r="I16" i="7"/>
  <c r="B16" i="7"/>
  <c r="C16" i="7" s="1"/>
  <c r="I15" i="7"/>
  <c r="B15" i="7"/>
  <c r="C15" i="7" s="1"/>
  <c r="I14" i="7"/>
  <c r="B14" i="7"/>
  <c r="C14" i="7" s="1"/>
  <c r="I13" i="7"/>
  <c r="B13" i="7"/>
  <c r="C13" i="7" s="1"/>
  <c r="I12" i="7"/>
  <c r="B12" i="7"/>
  <c r="C12" i="7" s="1"/>
  <c r="I11" i="7"/>
  <c r="B11" i="7"/>
  <c r="C11" i="7" s="1"/>
  <c r="E26" i="2"/>
  <c r="M26" i="2" s="1"/>
  <c r="E27" i="2"/>
  <c r="M27" i="2" s="1"/>
  <c r="E24" i="2"/>
  <c r="M24" i="2" s="1"/>
  <c r="B50" i="6"/>
  <c r="B51" i="6"/>
  <c r="B52" i="6"/>
  <c r="B53" i="6"/>
  <c r="B54" i="6"/>
  <c r="B55" i="6"/>
  <c r="B56" i="6"/>
  <c r="B57" i="6"/>
  <c r="B58" i="6"/>
  <c r="B59" i="6"/>
  <c r="B60" i="6"/>
  <c r="B61" i="6"/>
  <c r="B49" i="6"/>
  <c r="B48" i="6"/>
  <c r="B47" i="6"/>
  <c r="B46" i="6"/>
  <c r="B45" i="6"/>
  <c r="B44" i="6"/>
  <c r="B43" i="6"/>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11" i="6"/>
  <c r="I63" i="7" l="1"/>
  <c r="C63" i="7"/>
  <c r="P23" i="7" s="1"/>
  <c r="K30" i="7" s="1"/>
  <c r="I36" i="6"/>
  <c r="I37" i="6"/>
  <c r="I38" i="6"/>
  <c r="I39" i="6"/>
  <c r="I40" i="6"/>
  <c r="I41" i="6"/>
  <c r="I42" i="6"/>
  <c r="I43" i="6"/>
  <c r="I44" i="6"/>
  <c r="I45" i="6"/>
  <c r="I46" i="6"/>
  <c r="I47" i="6"/>
  <c r="I48" i="6"/>
  <c r="I49" i="6"/>
  <c r="I50" i="6"/>
  <c r="I51" i="6"/>
  <c r="I52" i="6"/>
  <c r="I53" i="6"/>
  <c r="I54" i="6"/>
  <c r="I55" i="6"/>
  <c r="I56" i="6"/>
  <c r="I57" i="6"/>
  <c r="I58" i="6"/>
  <c r="I59" i="6"/>
  <c r="I60" i="6"/>
  <c r="I61" i="6"/>
  <c r="C61" i="6"/>
  <c r="C60" i="6"/>
  <c r="C59" i="6"/>
  <c r="C58" i="6"/>
  <c r="C57" i="6"/>
  <c r="C56" i="6"/>
  <c r="C55" i="6"/>
  <c r="C54" i="6"/>
  <c r="C53" i="6"/>
  <c r="C52" i="6"/>
  <c r="C51" i="6"/>
  <c r="C50" i="6"/>
  <c r="C49" i="6"/>
  <c r="C48" i="6"/>
  <c r="C47" i="6"/>
  <c r="C46" i="6"/>
  <c r="C45" i="6"/>
  <c r="C44" i="6"/>
  <c r="C43" i="6"/>
  <c r="C42" i="6"/>
  <c r="C41" i="6"/>
  <c r="C39" i="6"/>
  <c r="C38" i="6"/>
  <c r="C36" i="6"/>
  <c r="C32" i="6"/>
  <c r="C31" i="6"/>
  <c r="C23" i="6"/>
  <c r="C16" i="6"/>
  <c r="C13" i="6"/>
  <c r="I11" i="6"/>
  <c r="I12" i="6"/>
  <c r="I13" i="6"/>
  <c r="I14" i="6"/>
  <c r="I15" i="6"/>
  <c r="I16" i="6"/>
  <c r="I17" i="6"/>
  <c r="I18" i="6"/>
  <c r="I19" i="6"/>
  <c r="I20" i="6"/>
  <c r="I21" i="6"/>
  <c r="I22" i="6"/>
  <c r="I23" i="6"/>
  <c r="I24" i="6"/>
  <c r="I25" i="6"/>
  <c r="I26" i="6"/>
  <c r="I27" i="6"/>
  <c r="I28" i="6"/>
  <c r="I29" i="6"/>
  <c r="I30" i="6"/>
  <c r="I31" i="6"/>
  <c r="I32" i="6"/>
  <c r="I33" i="6"/>
  <c r="I34" i="6"/>
  <c r="I35" i="6"/>
  <c r="C34" i="6" l="1"/>
  <c r="C35" i="6"/>
  <c r="C37" i="6"/>
  <c r="C40" i="6"/>
  <c r="C33" i="6"/>
  <c r="C14" i="6"/>
  <c r="C15" i="6"/>
  <c r="C30" i="6"/>
  <c r="C21" i="6"/>
  <c r="I63" i="6"/>
  <c r="C19" i="6"/>
  <c r="C11" i="6"/>
  <c r="C18" i="6"/>
  <c r="C12" i="6"/>
  <c r="C20" i="6"/>
  <c r="C25" i="6"/>
  <c r="C22" i="6"/>
  <c r="C26" i="6"/>
  <c r="C29" i="6"/>
  <c r="C17" i="6"/>
  <c r="C24" i="6"/>
  <c r="C27" i="6"/>
  <c r="C28" i="6"/>
  <c r="C63" i="6" l="1"/>
  <c r="M28" i="2"/>
  <c r="J6" i="6" l="1"/>
  <c r="K14" i="6" s="1"/>
  <c r="M11" i="6" s="1"/>
  <c r="J6" i="7"/>
  <c r="K14" i="7" s="1"/>
  <c r="M11" i="7" s="1"/>
  <c r="P23" i="6"/>
  <c r="K30" i="6" s="1"/>
</calcChain>
</file>

<file path=xl/sharedStrings.xml><?xml version="1.0" encoding="utf-8"?>
<sst xmlns="http://schemas.openxmlformats.org/spreadsheetml/2006/main" count="177" uniqueCount="38">
  <si>
    <t>Nombre total de jours</t>
  </si>
  <si>
    <t>PERIODE CONSIDEREE</t>
  </si>
  <si>
    <t>jours</t>
  </si>
  <si>
    <t>Nombre de jours travaillés dans la semaine</t>
  </si>
  <si>
    <t>NOM Prénom de l'agent :</t>
  </si>
  <si>
    <t>Nombre de congés annuels acquis</t>
  </si>
  <si>
    <t>Décret n°88-145 du 15 février 1988 relatif aux agents contractuels de la fonction publique territoriale (article 5 alinéa 1)</t>
  </si>
  <si>
    <t>Décret n°85-1250 du 26 novembre 1985 relatif aux congés annuels des fonctionnaires territoriaux (article 1)</t>
  </si>
  <si>
    <t>Les congés de maternité, de naissance, de paternité et d'accueil du jeune enfant 
ainsi que les congés maladies sont considérés comme de l'activité.
 Ainsi pendant ces périodes, l'agent continue d'acuqérir des congés annuels.</t>
  </si>
  <si>
    <t>Obligations hebdomadaires 
de service</t>
  </si>
  <si>
    <t>Le nombre de jours travaillés
 dans la semaine</t>
  </si>
  <si>
    <t>Date du congé posé</t>
  </si>
  <si>
    <t>jj/mm/aaaa</t>
  </si>
  <si>
    <t>Journée entière</t>
  </si>
  <si>
    <t>matin</t>
  </si>
  <si>
    <t>après-midi</t>
  </si>
  <si>
    <t>ou</t>
  </si>
  <si>
    <t>demi-journée</t>
  </si>
  <si>
    <t>Votre solde de congés annuels</t>
  </si>
  <si>
    <t>Année 2024</t>
  </si>
  <si>
    <t>Jour(s) de fractionnement acquis</t>
  </si>
  <si>
    <t>Date du ou des jours de fractionnement acquis</t>
  </si>
  <si>
    <t>Compléter les cases violettes</t>
  </si>
  <si>
    <t>SIMULATEUR  - CALCUL DE CONGES ANNUELS ET DE JOURS DE FRACTIONNEMENT</t>
  </si>
  <si>
    <r>
      <t xml:space="preserve">Tout agent public en activité a droit pour une année de service accompli
 du 1er janvier au 31 décembre, à un congé annuel
 d'une durée égale à cinq fois ses </t>
    </r>
    <r>
      <rPr>
        <b/>
        <sz val="12"/>
        <color theme="6" tint="0.39997558519241921"/>
        <rFont val="Century Gothic"/>
        <family val="2"/>
      </rPr>
      <t>obligations hebdomadaires de service</t>
    </r>
    <r>
      <rPr>
        <b/>
        <sz val="12"/>
        <color theme="1"/>
        <rFont val="Century Gothic"/>
        <family val="2"/>
      </rPr>
      <t>. 
Cette durée est appréciée en nombre de jours effectivement ouvrés.</t>
    </r>
  </si>
  <si>
    <t>Calcul du nombre de jours 
de fractionnement</t>
  </si>
  <si>
    <t>:</t>
  </si>
  <si>
    <t xml:space="preserve">Avez-vous acquis aucun, un ou deux jours de fractionnement ? </t>
  </si>
  <si>
    <t>Nombre total de congés annuels
 arrondi au 1/2 congé supérieur :</t>
  </si>
  <si>
    <t xml:space="preserve">Nombre total de
 congés annuels </t>
  </si>
  <si>
    <t xml:space="preserve">Nombre de congés annuels pris en dehors 
de la période du 1er mai au 31 octobre </t>
  </si>
  <si>
    <t>DATE DE DEBUT 
JJ/MM/AAA</t>
  </si>
  <si>
    <t>DATE DE FIN
JJ/MM/AAA</t>
  </si>
  <si>
    <t>Un fonctionnaire travaille à temps non complet 4 jours par semaine le lundi, mardi, mercredi et jeudi.
Il aura pour l'année : 5 x 4 = 20 jours de congés annuels qui devront être posés sur les jours de la semaine du lundi au jeudi.</t>
  </si>
  <si>
    <t>SIMULATEUR  - CALCUL DE CONGES ANNUELS  
ET DE JOURS DE FRACTIONNEMENT</t>
  </si>
  <si>
    <t>L'agent bénéficiera pour la période du 01/02 au 31/12/2026 de 21,5 jours de CA</t>
  </si>
  <si>
    <t>Année 2026</t>
  </si>
  <si>
    <t>vxcvxw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</si>
</sst>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sz val="10"/>
      <color theme="0"/>
      <name val="Century Gothic"/>
      <family val="2"/>
    </font>
    <font>
      <sz val="10"/>
      <name val="Century Gothic"/>
      <family val="2"/>
    </font>
    <font>
      <b/>
      <sz val="14"/>
      <name val="Century Gothic"/>
      <family val="2"/>
    </font>
    <font>
      <b/>
      <sz val="12"/>
      <name val="Century Gothic"/>
      <family val="2"/>
    </font>
    <font>
      <sz val="11"/>
      <name val="Century Gothic"/>
      <family val="2"/>
    </font>
    <font>
      <b/>
      <sz val="11"/>
      <name val="Century Gothic"/>
      <family val="2"/>
    </font>
    <font>
      <sz val="12"/>
      <name val="Century Gothic"/>
      <family val="2"/>
    </font>
    <font>
      <b/>
      <sz val="9"/>
      <name val="Century Gothic"/>
      <family val="2"/>
    </font>
    <font>
      <b/>
      <sz val="10"/>
      <name val="Century Gothic"/>
      <family val="2"/>
    </font>
    <font>
      <b/>
      <sz val="12"/>
      <color rgb="FFFF0000"/>
      <name val="Century Gothic"/>
      <family val="2"/>
    </font>
    <font>
      <sz val="10"/>
      <color rgb="FFFF0000"/>
      <name val="Century Gothic"/>
      <family val="2"/>
    </font>
    <font>
      <b/>
      <sz val="20"/>
      <color theme="0"/>
      <name val="Century Gothic"/>
      <family val="2"/>
    </font>
    <font>
      <u/>
      <sz val="11"/>
      <color theme="10"/>
      <name val="Calibri"/>
      <family val="2"/>
      <scheme val="minor"/>
    </font>
    <font>
      <u/>
      <sz val="11"/>
      <color theme="10"/>
      <name val="Century Gothic"/>
      <family val="2"/>
    </font>
    <font>
      <sz val="11"/>
      <color theme="1"/>
      <name val="Century Gothic"/>
      <family val="2"/>
    </font>
    <font>
      <sz val="10"/>
      <color theme="8" tint="-0.249977111117893"/>
      <name val="Century Gothic"/>
      <family val="2"/>
    </font>
    <font>
      <sz val="11"/>
      <color theme="8" tint="-0.249977111117893"/>
      <name val="Century Gothic"/>
      <family val="2"/>
    </font>
    <font>
      <sz val="10"/>
      <color theme="1"/>
      <name val="Century Gothic"/>
      <family val="2"/>
    </font>
    <font>
      <b/>
      <sz val="14"/>
      <color theme="9" tint="-0.249977111117893"/>
      <name val="Century Gothic"/>
      <family val="2"/>
    </font>
    <font>
      <sz val="12"/>
      <color theme="1"/>
      <name val="Century Gothic"/>
      <family val="2"/>
    </font>
    <font>
      <b/>
      <sz val="20"/>
      <color theme="9" tint="-0.249977111117893"/>
      <name val="Century Gothic"/>
      <family val="2"/>
    </font>
    <font>
      <b/>
      <sz val="12"/>
      <color theme="2" tint="-0.249977111117893"/>
      <name val="Century Gothic"/>
      <family val="2"/>
    </font>
    <font>
      <b/>
      <sz val="12"/>
      <color theme="1"/>
      <name val="Century Gothic"/>
      <family val="2"/>
    </font>
    <font>
      <b/>
      <sz val="12"/>
      <color theme="6" tint="0.39997558519241921"/>
      <name val="Century Gothic"/>
      <family val="2"/>
    </font>
    <font>
      <sz val="11"/>
      <color theme="1"/>
      <name val="Centuury g"/>
    </font>
    <font>
      <sz val="11"/>
      <color theme="0"/>
      <name val="Centuury g"/>
    </font>
    <font>
      <sz val="11"/>
      <color theme="8" tint="-0.249977111117893"/>
      <name val="Centuury g"/>
    </font>
    <font>
      <sz val="10"/>
      <color theme="0"/>
      <name val="Centuury g"/>
    </font>
    <font>
      <b/>
      <sz val="20"/>
      <color theme="0"/>
      <name val="Centuury g"/>
    </font>
    <font>
      <sz val="10"/>
      <color theme="8" tint="-0.249977111117893"/>
      <name val="Centuury g"/>
    </font>
    <font>
      <b/>
      <sz val="16"/>
      <color theme="1"/>
      <name val="Centuury g"/>
    </font>
    <font>
      <b/>
      <sz val="18"/>
      <color theme="9" tint="-0.249977111117893"/>
      <name val="Centuury g"/>
    </font>
    <font>
      <b/>
      <sz val="14"/>
      <color theme="0"/>
      <name val="Centuury g"/>
    </font>
    <font>
      <sz val="20"/>
      <color theme="1"/>
      <name val="Centuury g"/>
    </font>
    <font>
      <b/>
      <sz val="11"/>
      <color theme="1"/>
      <name val="Centuury g"/>
    </font>
    <font>
      <sz val="8"/>
      <color theme="1"/>
      <name val="Centuury g"/>
    </font>
    <font>
      <b/>
      <sz val="16"/>
      <color theme="9" tint="-0.249977111117893"/>
      <name val="Centuury g"/>
    </font>
    <font>
      <sz val="11"/>
      <name val="Centuury g"/>
    </font>
    <font>
      <b/>
      <sz val="14"/>
      <color theme="9" tint="-0.249977111117893"/>
      <name val="Centuury g"/>
    </font>
    <font>
      <sz val="10"/>
      <color theme="9" tint="-0.249977111117893"/>
      <name val="Century Gothic"/>
      <family val="2"/>
    </font>
    <font>
      <sz val="11"/>
      <color theme="9" tint="-0.249977111117893"/>
      <name val="Century Gothic"/>
      <family val="2"/>
    </font>
    <font>
      <b/>
      <sz val="14"/>
      <name val="Centuury g"/>
    </font>
    <font>
      <b/>
      <sz val="12"/>
      <name val="Centuury g"/>
    </font>
  </fonts>
  <fills count="8">
    <fill>
      <patternFill patternType="none"/>
    </fill>
    <fill>
      <patternFill patternType="gray125"/>
    </fill>
    <fill>
      <patternFill patternType="solid">
        <fgColor theme="0"/>
        <bgColor indexed="64"/>
      </patternFill>
    </fill>
    <fill>
      <patternFill patternType="solid">
        <fgColor theme="9" tint="-0.249977111117893"/>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2" tint="0.59999389629810485"/>
        <bgColor indexed="64"/>
      </patternFill>
    </fill>
  </fills>
  <borders count="35">
    <border>
      <left/>
      <right/>
      <top/>
      <bottom/>
      <diagonal/>
    </border>
    <border>
      <left style="medium">
        <color auto="1"/>
      </left>
      <right style="thin">
        <color auto="1"/>
      </right>
      <top style="medium">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auto="1"/>
      </left>
      <right/>
      <top style="medium">
        <color auto="1"/>
      </top>
      <bottom/>
      <diagonal/>
    </border>
    <border>
      <left style="thin">
        <color indexed="64"/>
      </left>
      <right style="medium">
        <color indexed="64"/>
      </right>
      <top style="medium">
        <color indexed="64"/>
      </top>
      <bottom/>
      <diagonal/>
    </border>
    <border>
      <left style="medium">
        <color auto="1"/>
      </left>
      <right style="thin">
        <color auto="1"/>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auto="1"/>
      </top>
      <bottom/>
      <diagonal/>
    </border>
    <border>
      <left/>
      <right style="medium">
        <color indexed="64"/>
      </right>
      <top style="medium">
        <color indexed="64"/>
      </top>
      <bottom style="medium">
        <color indexed="64"/>
      </bottom>
      <diagonal/>
    </border>
  </borders>
  <cellStyleXfs count="2">
    <xf numFmtId="0" fontId="0" fillId="0" borderId="0"/>
    <xf numFmtId="0" fontId="13" fillId="0" borderId="0" applyNumberFormat="0" applyFill="0" applyBorder="0" applyAlignment="0" applyProtection="0"/>
  </cellStyleXfs>
  <cellXfs count="204">
    <xf numFmtId="0" fontId="0" fillId="0" borderId="0" xfId="0"/>
    <xf numFmtId="0" fontId="5" fillId="2" borderId="0" xfId="0" applyFont="1" applyFill="1" applyAlignment="1" applyProtection="1">
      <alignment horizontal="left" vertical="center" wrapText="1"/>
      <protection hidden="1"/>
    </xf>
    <xf numFmtId="0" fontId="5" fillId="2" borderId="0" xfId="0" applyFont="1" applyFill="1" applyAlignment="1" applyProtection="1">
      <alignment horizontal="left"/>
      <protection hidden="1"/>
    </xf>
    <xf numFmtId="0" fontId="4" fillId="0" borderId="0" xfId="0" applyFont="1" applyAlignment="1" applyProtection="1">
      <alignment horizontal="left" vertical="center"/>
      <protection hidden="1"/>
    </xf>
    <xf numFmtId="0" fontId="7" fillId="0" borderId="0" xfId="0" applyFont="1" applyAlignment="1" applyProtection="1">
      <alignment horizontal="left" vertical="center"/>
      <protection hidden="1"/>
    </xf>
    <xf numFmtId="0" fontId="7" fillId="0" borderId="0" xfId="0" applyFont="1" applyAlignment="1" applyProtection="1">
      <alignment horizontal="center" vertical="center" wrapText="1"/>
      <protection hidden="1"/>
    </xf>
    <xf numFmtId="0" fontId="7" fillId="0" borderId="0" xfId="0" applyFont="1" applyProtection="1">
      <protection hidden="1"/>
    </xf>
    <xf numFmtId="0" fontId="6" fillId="0" borderId="0" xfId="0" applyFont="1" applyAlignment="1" applyProtection="1">
      <alignment horizontal="left" vertical="center"/>
      <protection hidden="1"/>
    </xf>
    <xf numFmtId="0" fontId="2" fillId="0" borderId="0" xfId="0" applyFont="1" applyAlignment="1" applyProtection="1">
      <alignment horizontal="left" vertical="center"/>
      <protection hidden="1"/>
    </xf>
    <xf numFmtId="0" fontId="6" fillId="0" borderId="0" xfId="0" applyFont="1" applyAlignment="1" applyProtection="1">
      <alignment horizontal="center" vertical="center"/>
      <protection hidden="1"/>
    </xf>
    <xf numFmtId="0" fontId="2" fillId="0" borderId="0" xfId="0" applyFont="1" applyAlignment="1" applyProtection="1">
      <alignment horizontal="center" vertical="center"/>
      <protection hidden="1"/>
    </xf>
    <xf numFmtId="0" fontId="5" fillId="0" borderId="0" xfId="0" applyFont="1" applyProtection="1">
      <protection hidden="1"/>
    </xf>
    <xf numFmtId="0" fontId="5" fillId="0" borderId="0" xfId="0" applyFont="1" applyAlignment="1" applyProtection="1">
      <alignment horizontal="center" vertical="center" wrapText="1"/>
      <protection hidden="1"/>
    </xf>
    <xf numFmtId="0" fontId="2" fillId="0" borderId="0" xfId="0" applyFont="1" applyProtection="1">
      <protection hidden="1"/>
    </xf>
    <xf numFmtId="0" fontId="9" fillId="0" borderId="0" xfId="0" applyFont="1" applyAlignment="1" applyProtection="1">
      <alignment horizontal="left" vertical="center" wrapText="1"/>
      <protection hidden="1"/>
    </xf>
    <xf numFmtId="0" fontId="2" fillId="0" borderId="0" xfId="0" applyFont="1" applyAlignment="1" applyProtection="1">
      <alignment horizontal="left" vertical="center" wrapText="1"/>
      <protection hidden="1"/>
    </xf>
    <xf numFmtId="0" fontId="5" fillId="0" borderId="0" xfId="0" applyFont="1" applyAlignment="1" applyProtection="1">
      <alignment horizontal="justify" vertical="center" wrapText="1"/>
      <protection hidden="1"/>
    </xf>
    <xf numFmtId="0" fontId="5" fillId="0" borderId="0" xfId="0" applyFont="1" applyAlignment="1" applyProtection="1">
      <alignment horizontal="left" vertical="top"/>
      <protection hidden="1"/>
    </xf>
    <xf numFmtId="0" fontId="5" fillId="0" borderId="0" xfId="0" applyFont="1" applyAlignment="1" applyProtection="1">
      <alignment horizontal="left" vertical="center" wrapText="1"/>
      <protection hidden="1"/>
    </xf>
    <xf numFmtId="0" fontId="5" fillId="0" borderId="8" xfId="0" applyFont="1" applyBorder="1" applyProtection="1">
      <protection hidden="1"/>
    </xf>
    <xf numFmtId="0" fontId="4" fillId="0" borderId="0" xfId="0" applyFont="1" applyAlignment="1" applyProtection="1">
      <alignment horizontal="left" vertical="center"/>
      <protection locked="0"/>
    </xf>
    <xf numFmtId="0" fontId="10" fillId="0" borderId="0" xfId="0" applyFont="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1" fontId="11" fillId="0" borderId="0" xfId="0" applyNumberFormat="1" applyFont="1" applyAlignment="1" applyProtection="1">
      <alignment horizontal="center" vertical="center"/>
      <protection hidden="1"/>
    </xf>
    <xf numFmtId="0" fontId="5" fillId="2" borderId="0" xfId="0" applyFont="1" applyFill="1" applyProtection="1">
      <protection locked="0"/>
    </xf>
    <xf numFmtId="0" fontId="9" fillId="0" borderId="6" xfId="0" applyFont="1" applyBorder="1" applyAlignment="1" applyProtection="1">
      <alignment horizontal="center" vertical="center" wrapText="1"/>
      <protection hidden="1"/>
    </xf>
    <xf numFmtId="0" fontId="9" fillId="0" borderId="5" xfId="0" applyFont="1" applyBorder="1" applyAlignment="1" applyProtection="1">
      <alignment horizontal="center" vertical="center" wrapText="1"/>
      <protection hidden="1"/>
    </xf>
    <xf numFmtId="0" fontId="6" fillId="0" borderId="0" xfId="0" applyFont="1" applyAlignment="1" applyProtection="1">
      <alignment vertical="center"/>
      <protection hidden="1"/>
    </xf>
    <xf numFmtId="0" fontId="14" fillId="0" borderId="0" xfId="1" applyFont="1" applyAlignment="1">
      <alignment vertical="center"/>
    </xf>
    <xf numFmtId="0" fontId="15" fillId="0" borderId="0" xfId="0" applyFont="1" applyAlignment="1">
      <alignment horizontal="center" wrapText="1"/>
    </xf>
    <xf numFmtId="0" fontId="15" fillId="0" borderId="0" xfId="0" applyFont="1" applyAlignment="1">
      <alignment horizontal="left" wrapText="1"/>
    </xf>
    <xf numFmtId="0" fontId="16" fillId="2" borderId="0" xfId="0" applyFont="1" applyFill="1" applyProtection="1">
      <protection hidden="1"/>
    </xf>
    <xf numFmtId="0" fontId="17" fillId="2" borderId="0" xfId="0" applyFont="1" applyFill="1" applyProtection="1">
      <protection hidden="1"/>
    </xf>
    <xf numFmtId="0" fontId="17" fillId="2" borderId="0" xfId="0" applyFont="1" applyFill="1" applyAlignment="1" applyProtection="1">
      <alignment horizontal="left" vertical="center" wrapText="1"/>
      <protection hidden="1"/>
    </xf>
    <xf numFmtId="0" fontId="17" fillId="2" borderId="0" xfId="0" applyFont="1" applyFill="1" applyAlignment="1" applyProtection="1">
      <alignment horizontal="left"/>
      <protection hidden="1"/>
    </xf>
    <xf numFmtId="0" fontId="1" fillId="3" borderId="0" xfId="0" applyFont="1" applyFill="1" applyProtection="1">
      <protection hidden="1"/>
    </xf>
    <xf numFmtId="0" fontId="1" fillId="2" borderId="0" xfId="0" applyFont="1" applyFill="1" applyProtection="1">
      <protection hidden="1"/>
    </xf>
    <xf numFmtId="0" fontId="12" fillId="2" borderId="0" xfId="0" applyFont="1" applyFill="1" applyAlignment="1" applyProtection="1">
      <alignment horizontal="center" vertical="center"/>
      <protection hidden="1"/>
    </xf>
    <xf numFmtId="0" fontId="15" fillId="0" borderId="0" xfId="0" applyFont="1" applyAlignment="1">
      <alignment horizontal="center" vertical="center" wrapText="1"/>
    </xf>
    <xf numFmtId="0" fontId="15" fillId="0" borderId="0" xfId="0" applyFont="1" applyAlignment="1">
      <alignment vertical="center" wrapText="1"/>
    </xf>
    <xf numFmtId="0" fontId="20" fillId="0" borderId="0" xfId="0" applyFont="1" applyAlignment="1">
      <alignment horizontal="center" vertical="center" wrapText="1"/>
    </xf>
    <xf numFmtId="0" fontId="18" fillId="0" borderId="0" xfId="0" applyFont="1" applyAlignment="1">
      <alignment horizontal="right" vertical="top" wrapText="1"/>
    </xf>
    <xf numFmtId="14" fontId="7" fillId="4" borderId="6" xfId="0" applyNumberFormat="1" applyFont="1" applyFill="1" applyBorder="1" applyAlignment="1" applyProtection="1">
      <alignment horizontal="center" vertical="center"/>
      <protection locked="0"/>
    </xf>
    <xf numFmtId="14" fontId="7" fillId="4" borderId="5" xfId="0" applyNumberFormat="1" applyFont="1" applyFill="1" applyBorder="1" applyAlignment="1" applyProtection="1">
      <alignment horizontal="center" vertical="center"/>
      <protection locked="0"/>
    </xf>
    <xf numFmtId="1" fontId="7" fillId="4" borderId="10" xfId="0" applyNumberFormat="1" applyFont="1" applyFill="1" applyBorder="1" applyAlignment="1" applyProtection="1">
      <alignment horizontal="center" vertical="center"/>
      <protection hidden="1"/>
    </xf>
    <xf numFmtId="1" fontId="4" fillId="4" borderId="2" xfId="0" applyNumberFormat="1" applyFont="1" applyFill="1" applyBorder="1" applyAlignment="1" applyProtection="1">
      <alignment horizontal="center" vertical="center"/>
      <protection hidden="1"/>
    </xf>
    <xf numFmtId="0" fontId="7" fillId="4" borderId="2" xfId="0" applyFont="1" applyFill="1" applyBorder="1" applyAlignment="1" applyProtection="1">
      <alignment horizontal="center" vertical="center"/>
      <protection hidden="1"/>
    </xf>
    <xf numFmtId="0" fontId="7" fillId="4" borderId="13" xfId="0" applyFont="1" applyFill="1" applyBorder="1" applyAlignment="1" applyProtection="1">
      <alignment horizontal="center" vertical="center"/>
      <protection locked="0"/>
    </xf>
    <xf numFmtId="2" fontId="21" fillId="5" borderId="18" xfId="0" applyNumberFormat="1" applyFont="1" applyFill="1" applyBorder="1" applyAlignment="1" applyProtection="1">
      <alignment horizontal="center" vertical="center" wrapText="1"/>
      <protection hidden="1"/>
    </xf>
    <xf numFmtId="0" fontId="4" fillId="2" borderId="0" xfId="0" applyFont="1" applyFill="1" applyAlignment="1" applyProtection="1">
      <alignment horizontal="center" vertical="center" wrapText="1"/>
      <protection hidden="1"/>
    </xf>
    <xf numFmtId="0" fontId="22" fillId="0" borderId="0" xfId="0" applyFont="1" applyAlignment="1">
      <alignment horizontal="center" vertical="center" wrapText="1"/>
    </xf>
    <xf numFmtId="0" fontId="25" fillId="0" borderId="0" xfId="0" applyFont="1"/>
    <xf numFmtId="0" fontId="26" fillId="0" borderId="0" xfId="0" applyFont="1"/>
    <xf numFmtId="0" fontId="25" fillId="0" borderId="0" xfId="0" applyFont="1" applyAlignment="1">
      <alignment horizontal="center"/>
    </xf>
    <xf numFmtId="0" fontId="25" fillId="0" borderId="0" xfId="0" applyFont="1" applyAlignment="1">
      <alignment horizontal="center" vertical="center"/>
    </xf>
    <xf numFmtId="1" fontId="25" fillId="0" borderId="0" xfId="0" applyNumberFormat="1" applyFont="1"/>
    <xf numFmtId="0" fontId="27" fillId="2" borderId="0" xfId="0" applyFont="1" applyFill="1" applyProtection="1">
      <protection hidden="1"/>
    </xf>
    <xf numFmtId="0" fontId="28" fillId="3" borderId="0" xfId="0" applyFont="1" applyFill="1" applyProtection="1">
      <protection hidden="1"/>
    </xf>
    <xf numFmtId="0" fontId="29" fillId="3" borderId="0" xfId="0" applyFont="1" applyFill="1" applyAlignment="1" applyProtection="1">
      <alignment horizontal="center" vertical="center" wrapText="1"/>
      <protection hidden="1"/>
    </xf>
    <xf numFmtId="0" fontId="30" fillId="3" borderId="0" xfId="0" applyFont="1" applyFill="1" applyProtection="1">
      <protection hidden="1"/>
    </xf>
    <xf numFmtId="0" fontId="27" fillId="2" borderId="0" xfId="0" applyFont="1" applyFill="1" applyAlignment="1" applyProtection="1">
      <alignment horizontal="left"/>
      <protection hidden="1"/>
    </xf>
    <xf numFmtId="0" fontId="27" fillId="3" borderId="0" xfId="0" applyFont="1" applyFill="1" applyAlignment="1" applyProtection="1">
      <alignment horizontal="left" vertical="center" wrapText="1"/>
      <protection hidden="1"/>
    </xf>
    <xf numFmtId="14" fontId="33" fillId="2" borderId="0" xfId="0" applyNumberFormat="1" applyFont="1" applyFill="1" applyAlignment="1" applyProtection="1">
      <alignment horizontal="right" vertical="center" wrapText="1"/>
      <protection hidden="1"/>
    </xf>
    <xf numFmtId="14" fontId="32" fillId="0" borderId="0" xfId="0" applyNumberFormat="1" applyFont="1" applyAlignment="1" applyProtection="1">
      <alignment vertical="center" wrapText="1"/>
      <protection hidden="1"/>
    </xf>
    <xf numFmtId="14" fontId="32" fillId="5" borderId="0" xfId="0" applyNumberFormat="1" applyFont="1" applyFill="1" applyAlignment="1" applyProtection="1">
      <alignment horizontal="center" vertical="center" wrapText="1"/>
      <protection hidden="1"/>
    </xf>
    <xf numFmtId="1" fontId="38" fillId="0" borderId="0" xfId="0" applyNumberFormat="1" applyFont="1" applyAlignment="1" applyProtection="1">
      <alignment horizontal="left" vertical="top" wrapText="1"/>
      <protection hidden="1"/>
    </xf>
    <xf numFmtId="0" fontId="38" fillId="0" borderId="0" xfId="0" applyFont="1" applyAlignment="1" applyProtection="1">
      <alignment horizontal="left" vertical="top" wrapText="1"/>
      <protection hidden="1"/>
    </xf>
    <xf numFmtId="0" fontId="38" fillId="2" borderId="0" xfId="0" applyFont="1" applyFill="1" applyAlignment="1" applyProtection="1">
      <alignment horizontal="left" vertical="top" wrapText="1"/>
      <protection hidden="1"/>
    </xf>
    <xf numFmtId="0" fontId="26" fillId="0" borderId="0" xfId="0" applyFont="1" applyAlignment="1" applyProtection="1">
      <alignment horizontal="center" vertical="center" wrapText="1"/>
      <protection hidden="1"/>
    </xf>
    <xf numFmtId="0" fontId="25" fillId="0" borderId="0" xfId="0" applyFont="1" applyProtection="1">
      <protection hidden="1"/>
    </xf>
    <xf numFmtId="0" fontId="26" fillId="0" borderId="0" xfId="0" applyFont="1" applyProtection="1">
      <protection hidden="1"/>
    </xf>
    <xf numFmtId="0" fontId="25" fillId="0" borderId="0" xfId="0" applyFont="1" applyAlignment="1" applyProtection="1">
      <alignment horizontal="center"/>
      <protection hidden="1"/>
    </xf>
    <xf numFmtId="0" fontId="25" fillId="0" borderId="0" xfId="0" applyFont="1" applyAlignment="1" applyProtection="1">
      <alignment horizontal="center" vertical="center"/>
      <protection hidden="1"/>
    </xf>
    <xf numFmtId="1" fontId="25" fillId="0" borderId="0" xfId="0" applyNumberFormat="1" applyFont="1" applyProtection="1">
      <protection hidden="1"/>
    </xf>
    <xf numFmtId="1" fontId="25" fillId="2" borderId="0" xfId="0" applyNumberFormat="1" applyFont="1" applyFill="1" applyProtection="1">
      <protection hidden="1"/>
    </xf>
    <xf numFmtId="0" fontId="25" fillId="2" borderId="0" xfId="0" applyFont="1" applyFill="1" applyProtection="1">
      <protection hidden="1"/>
    </xf>
    <xf numFmtId="0" fontId="35" fillId="0" borderId="19" xfId="0" applyFont="1" applyBorder="1" applyAlignment="1" applyProtection="1">
      <alignment horizontal="center" vertical="center" wrapText="1"/>
      <protection hidden="1"/>
    </xf>
    <xf numFmtId="0" fontId="35" fillId="0" borderId="0" xfId="0" applyFont="1" applyAlignment="1" applyProtection="1">
      <alignment horizontal="center" vertical="center" wrapText="1"/>
      <protection hidden="1"/>
    </xf>
    <xf numFmtId="0" fontId="35" fillId="0" borderId="18" xfId="0" applyFont="1" applyBorder="1" applyAlignment="1" applyProtection="1">
      <alignment horizontal="center" vertical="center"/>
      <protection hidden="1"/>
    </xf>
    <xf numFmtId="0" fontId="26" fillId="0" borderId="0" xfId="0" applyFont="1" applyAlignment="1" applyProtection="1">
      <alignment horizontal="center" vertical="center"/>
      <protection hidden="1"/>
    </xf>
    <xf numFmtId="0" fontId="36" fillId="0" borderId="0" xfId="0" applyFont="1" applyAlignment="1" applyProtection="1">
      <alignment horizontal="center" vertical="center" wrapText="1"/>
      <protection hidden="1"/>
    </xf>
    <xf numFmtId="14" fontId="25" fillId="0" borderId="0" xfId="0" applyNumberFormat="1" applyFont="1" applyAlignment="1" applyProtection="1">
      <alignment horizontal="center"/>
      <protection hidden="1"/>
    </xf>
    <xf numFmtId="2" fontId="37" fillId="0" borderId="23" xfId="0" applyNumberFormat="1" applyFont="1" applyBorder="1" applyAlignment="1" applyProtection="1">
      <alignment horizontal="center" vertical="center" wrapText="1"/>
      <protection hidden="1"/>
    </xf>
    <xf numFmtId="14" fontId="25" fillId="0" borderId="0" xfId="0" applyNumberFormat="1" applyFont="1" applyProtection="1">
      <protection hidden="1"/>
    </xf>
    <xf numFmtId="2" fontId="37" fillId="0" borderId="0" xfId="0" applyNumberFormat="1" applyFont="1" applyAlignment="1" applyProtection="1">
      <alignment horizontal="center" vertical="center" wrapText="1"/>
      <protection hidden="1"/>
    </xf>
    <xf numFmtId="14" fontId="25" fillId="0" borderId="24" xfId="0" applyNumberFormat="1" applyFont="1" applyBorder="1" applyAlignment="1" applyProtection="1">
      <alignment horizontal="center"/>
      <protection hidden="1"/>
    </xf>
    <xf numFmtId="2" fontId="39" fillId="0" borderId="0" xfId="0" applyNumberFormat="1" applyFont="1" applyAlignment="1" applyProtection="1">
      <alignment horizontal="center" vertical="top" wrapText="1"/>
      <protection hidden="1"/>
    </xf>
    <xf numFmtId="2" fontId="39" fillId="0" borderId="0" xfId="0" applyNumberFormat="1" applyFont="1" applyAlignment="1" applyProtection="1">
      <alignment horizontal="center" vertical="center" wrapText="1"/>
      <protection hidden="1"/>
    </xf>
    <xf numFmtId="2" fontId="39" fillId="0" borderId="23" xfId="0" applyNumberFormat="1" applyFont="1" applyBorder="1" applyAlignment="1" applyProtection="1">
      <alignment horizontal="center" vertical="center" wrapText="1"/>
      <protection hidden="1"/>
    </xf>
    <xf numFmtId="2" fontId="37" fillId="0" borderId="0" xfId="0" applyNumberFormat="1" applyFont="1" applyAlignment="1" applyProtection="1">
      <alignment horizontal="right" vertical="center" wrapText="1"/>
      <protection hidden="1"/>
    </xf>
    <xf numFmtId="2" fontId="37" fillId="0" borderId="0" xfId="0" applyNumberFormat="1" applyFont="1" applyAlignment="1" applyProtection="1">
      <alignment horizontal="left" vertical="center" wrapText="1"/>
      <protection hidden="1"/>
    </xf>
    <xf numFmtId="1" fontId="26" fillId="0" borderId="23" xfId="0" applyNumberFormat="1" applyFont="1" applyBorder="1" applyProtection="1">
      <protection hidden="1"/>
    </xf>
    <xf numFmtId="14" fontId="26" fillId="0" borderId="0" xfId="0" applyNumberFormat="1" applyFont="1" applyProtection="1">
      <protection hidden="1"/>
    </xf>
    <xf numFmtId="0" fontId="25" fillId="0" borderId="24" xfId="0" applyFont="1" applyBorder="1" applyProtection="1">
      <protection hidden="1"/>
    </xf>
    <xf numFmtId="14" fontId="25" fillId="0" borderId="24" xfId="0" applyNumberFormat="1" applyFont="1" applyBorder="1" applyProtection="1">
      <protection hidden="1"/>
    </xf>
    <xf numFmtId="0" fontId="35" fillId="2" borderId="0" xfId="0" applyFont="1" applyFill="1" applyAlignment="1" applyProtection="1">
      <alignment horizontal="center" vertical="center" wrapText="1"/>
      <protection hidden="1"/>
    </xf>
    <xf numFmtId="14" fontId="25" fillId="2" borderId="0" xfId="0" applyNumberFormat="1" applyFont="1" applyFill="1" applyAlignment="1" applyProtection="1">
      <alignment horizontal="center"/>
      <protection hidden="1"/>
    </xf>
    <xf numFmtId="1" fontId="25" fillId="0" borderId="25" xfId="0" applyNumberFormat="1" applyFont="1" applyBorder="1" applyProtection="1">
      <protection hidden="1"/>
    </xf>
    <xf numFmtId="0" fontId="25" fillId="0" borderId="29" xfId="0" applyFont="1" applyBorder="1" applyProtection="1">
      <protection hidden="1"/>
    </xf>
    <xf numFmtId="0" fontId="25" fillId="2" borderId="29" xfId="0" applyFont="1" applyFill="1" applyBorder="1" applyProtection="1">
      <protection hidden="1"/>
    </xf>
    <xf numFmtId="0" fontId="25" fillId="0" borderId="26" xfId="0" applyFont="1" applyBorder="1" applyProtection="1">
      <protection hidden="1"/>
    </xf>
    <xf numFmtId="2" fontId="37" fillId="2" borderId="0" xfId="0" applyNumberFormat="1" applyFont="1" applyFill="1" applyAlignment="1" applyProtection="1">
      <alignment horizontal="center" vertical="center" wrapText="1"/>
      <protection hidden="1"/>
    </xf>
    <xf numFmtId="0" fontId="35" fillId="0" borderId="0" xfId="0" applyFont="1" applyAlignment="1" applyProtection="1">
      <alignment horizontal="center" vertical="center"/>
      <protection hidden="1"/>
    </xf>
    <xf numFmtId="14" fontId="25" fillId="4" borderId="17" xfId="0" applyNumberFormat="1" applyFont="1" applyFill="1" applyBorder="1" applyAlignment="1" applyProtection="1">
      <alignment horizontal="center"/>
      <protection locked="0"/>
    </xf>
    <xf numFmtId="14" fontId="25" fillId="4" borderId="17" xfId="0" applyNumberFormat="1" applyFont="1" applyFill="1" applyBorder="1" applyAlignment="1" applyProtection="1">
      <alignment horizontal="center"/>
      <protection locked="0"/>
      <extLst>
        <ext xmlns:xfpb="http://schemas.microsoft.com/office/spreadsheetml/2022/featurepropertybag" uri="{C7286773-470A-42A8-94C5-96B5CB345126}">
          <xfpb:xfComplement i="0"/>
        </ext>
      </extLst>
    </xf>
    <xf numFmtId="14" fontId="25" fillId="4" borderId="2" xfId="0" applyNumberFormat="1" applyFont="1" applyFill="1" applyBorder="1" applyAlignment="1" applyProtection="1">
      <alignment horizontal="center"/>
      <protection locked="0"/>
      <extLst>
        <ext xmlns:xfpb="http://schemas.microsoft.com/office/spreadsheetml/2022/featurepropertybag" uri="{C7286773-470A-42A8-94C5-96B5CB345126}">
          <xfpb:xfComplement i="0"/>
        </ext>
      </extLst>
    </xf>
    <xf numFmtId="0" fontId="25" fillId="4" borderId="1" xfId="0" applyFont="1" applyFill="1" applyBorder="1" applyProtection="1">
      <protection locked="0"/>
    </xf>
    <xf numFmtId="14" fontId="25" fillId="4" borderId="4" xfId="0" applyNumberFormat="1" applyFont="1" applyFill="1" applyBorder="1" applyAlignment="1" applyProtection="1">
      <alignment horizontal="center"/>
      <protection locked="0"/>
      <extLst>
        <ext xmlns:xfpb="http://schemas.microsoft.com/office/spreadsheetml/2022/featurepropertybag" uri="{C7286773-470A-42A8-94C5-96B5CB345126}">
          <xfpb:xfComplement i="0"/>
        </ext>
      </extLst>
    </xf>
    <xf numFmtId="0" fontId="25" fillId="4" borderId="6" xfId="0" applyFont="1" applyFill="1" applyBorder="1" applyProtection="1">
      <protection locked="0"/>
    </xf>
    <xf numFmtId="14" fontId="25" fillId="4" borderId="5" xfId="0" applyNumberFormat="1" applyFont="1" applyFill="1" applyBorder="1" applyAlignment="1" applyProtection="1">
      <alignment horizontal="center"/>
      <protection locked="0"/>
      <extLst>
        <ext xmlns:xfpb="http://schemas.microsoft.com/office/spreadsheetml/2022/featurepropertybag" uri="{C7286773-470A-42A8-94C5-96B5CB345126}">
          <xfpb:xfComplement i="0"/>
        </ext>
      </extLst>
    </xf>
    <xf numFmtId="0" fontId="25" fillId="4" borderId="7" xfId="0" applyFont="1" applyFill="1" applyBorder="1" applyProtection="1">
      <protection locked="0"/>
    </xf>
    <xf numFmtId="14" fontId="25" fillId="4" borderId="11" xfId="0" applyNumberFormat="1" applyFont="1" applyFill="1" applyBorder="1" applyAlignment="1" applyProtection="1">
      <alignment horizontal="center"/>
      <protection locked="0"/>
      <extLst>
        <ext xmlns:xfpb="http://schemas.microsoft.com/office/spreadsheetml/2022/featurepropertybag" uri="{C7286773-470A-42A8-94C5-96B5CB345126}">
          <xfpb:xfComplement i="0"/>
        </ext>
      </extLst>
    </xf>
    <xf numFmtId="14" fontId="25" fillId="4" borderId="1" xfId="0" applyNumberFormat="1" applyFont="1" applyFill="1" applyBorder="1" applyAlignment="1" applyProtection="1">
      <alignment horizontal="center"/>
      <protection locked="0"/>
      <extLst>
        <ext xmlns:xfpb="http://schemas.microsoft.com/office/spreadsheetml/2022/featurepropertybag" uri="{C7286773-470A-42A8-94C5-96B5CB345126}">
          <xfpb:xfComplement i="0"/>
        </ext>
      </extLst>
    </xf>
    <xf numFmtId="14" fontId="25" fillId="4" borderId="6" xfId="0" applyNumberFormat="1" applyFont="1" applyFill="1" applyBorder="1" applyAlignment="1" applyProtection="1">
      <alignment horizontal="center"/>
      <protection locked="0"/>
      <extLst>
        <ext xmlns:xfpb="http://schemas.microsoft.com/office/spreadsheetml/2022/featurepropertybag" uri="{C7286773-470A-42A8-94C5-96B5CB345126}">
          <xfpb:xfComplement i="0"/>
        </ext>
      </extLst>
    </xf>
    <xf numFmtId="14" fontId="25" fillId="4" borderId="7" xfId="0" applyNumberFormat="1" applyFont="1" applyFill="1" applyBorder="1" applyAlignment="1" applyProtection="1">
      <alignment horizontal="center"/>
      <protection locked="0"/>
      <extLst>
        <ext xmlns:xfpb="http://schemas.microsoft.com/office/spreadsheetml/2022/featurepropertybag" uri="{C7286773-470A-42A8-94C5-96B5CB345126}">
          <xfpb:xfComplement i="0"/>
        </ext>
      </extLst>
    </xf>
    <xf numFmtId="2" fontId="23" fillId="0" borderId="15" xfId="0" applyNumberFormat="1" applyFont="1" applyBorder="1" applyAlignment="1" applyProtection="1">
      <alignment horizontal="center" vertical="center"/>
      <protection hidden="1"/>
    </xf>
    <xf numFmtId="0" fontId="41" fillId="0" borderId="0" xfId="0" applyFont="1" applyProtection="1">
      <protection hidden="1"/>
    </xf>
    <xf numFmtId="0" fontId="0" fillId="0" borderId="0" xfId="0" applyProtection="1">
      <protection hidden="1"/>
    </xf>
    <xf numFmtId="14" fontId="25" fillId="4" borderId="6" xfId="0" applyNumberFormat="1" applyFont="1" applyFill="1" applyBorder="1" applyProtection="1">
      <protection locked="0"/>
    </xf>
    <xf numFmtId="2" fontId="10" fillId="0" borderId="0" xfId="0" applyNumberFormat="1" applyFont="1" applyAlignment="1" applyProtection="1">
      <alignment horizontal="center" vertical="center"/>
      <protection hidden="1"/>
    </xf>
    <xf numFmtId="2" fontId="9" fillId="0" borderId="0" xfId="0" applyNumberFormat="1" applyFont="1" applyAlignment="1" applyProtection="1">
      <alignment horizontal="left" vertical="center" wrapText="1"/>
      <protection hidden="1"/>
    </xf>
    <xf numFmtId="0" fontId="38" fillId="0" borderId="0" xfId="0" applyFont="1" applyProtection="1">
      <protection hidden="1"/>
    </xf>
    <xf numFmtId="14" fontId="42" fillId="2" borderId="0" xfId="0" applyNumberFormat="1" applyFont="1" applyFill="1" applyAlignment="1" applyProtection="1">
      <alignment horizontal="right" vertical="center" wrapText="1"/>
      <protection hidden="1"/>
    </xf>
    <xf numFmtId="1" fontId="43" fillId="2" borderId="0" xfId="0" applyNumberFormat="1" applyFont="1" applyFill="1" applyAlignment="1" applyProtection="1">
      <alignment horizontal="center" vertical="center" wrapText="1"/>
      <protection hidden="1"/>
    </xf>
    <xf numFmtId="0" fontId="38" fillId="2" borderId="0" xfId="0" applyFont="1" applyFill="1" applyProtection="1">
      <protection hidden="1"/>
    </xf>
    <xf numFmtId="14" fontId="38" fillId="0" borderId="0" xfId="0" applyNumberFormat="1" applyFont="1" applyProtection="1">
      <protection hidden="1"/>
    </xf>
    <xf numFmtId="0" fontId="42" fillId="0" borderId="0" xfId="0" applyFont="1" applyAlignment="1" applyProtection="1">
      <alignment horizontal="center" vertical="center" wrapText="1"/>
      <protection hidden="1"/>
    </xf>
    <xf numFmtId="0" fontId="8" fillId="2" borderId="9" xfId="0" applyFont="1" applyFill="1" applyBorder="1" applyAlignment="1" applyProtection="1">
      <alignment horizontal="center" vertical="center" wrapText="1"/>
      <protection hidden="1"/>
    </xf>
    <xf numFmtId="0" fontId="8" fillId="2" borderId="10" xfId="0" applyFont="1" applyFill="1" applyBorder="1" applyAlignment="1" applyProtection="1">
      <alignment horizontal="center" vertical="center" wrapText="1"/>
      <protection hidden="1"/>
    </xf>
    <xf numFmtId="14" fontId="19" fillId="5" borderId="27" xfId="0" applyNumberFormat="1" applyFont="1" applyFill="1" applyBorder="1" applyAlignment="1" applyProtection="1">
      <alignment horizontal="center" vertical="center" wrapText="1"/>
      <protection hidden="1"/>
    </xf>
    <xf numFmtId="14" fontId="19" fillId="5" borderId="28" xfId="0" applyNumberFormat="1" applyFont="1" applyFill="1" applyBorder="1" applyAlignment="1" applyProtection="1">
      <alignment horizontal="center" vertical="center" wrapText="1"/>
      <protection hidden="1"/>
    </xf>
    <xf numFmtId="0" fontId="22" fillId="0" borderId="0" xfId="0" applyFont="1" applyAlignment="1">
      <alignment horizontal="center" vertical="center" wrapText="1"/>
    </xf>
    <xf numFmtId="0" fontId="4" fillId="0" borderId="14" xfId="0" applyFont="1" applyBorder="1" applyAlignment="1" applyProtection="1">
      <alignment horizontal="center" vertical="center" wrapText="1"/>
      <protection hidden="1"/>
    </xf>
    <xf numFmtId="0" fontId="4" fillId="0" borderId="15" xfId="0" applyFont="1" applyBorder="1" applyAlignment="1" applyProtection="1">
      <alignment horizontal="center" vertical="center" wrapText="1"/>
      <protection hidden="1"/>
    </xf>
    <xf numFmtId="0" fontId="6" fillId="4" borderId="27" xfId="0" applyFont="1" applyFill="1" applyBorder="1" applyAlignment="1" applyProtection="1">
      <alignment horizontal="center" vertical="center"/>
      <protection locked="0"/>
    </xf>
    <xf numFmtId="0" fontId="6" fillId="4" borderId="28" xfId="0" applyFont="1" applyFill="1" applyBorder="1" applyAlignment="1" applyProtection="1">
      <alignment horizontal="center" vertical="center"/>
      <protection locked="0"/>
    </xf>
    <xf numFmtId="0" fontId="6" fillId="4" borderId="34" xfId="0" applyFont="1" applyFill="1" applyBorder="1" applyAlignment="1" applyProtection="1">
      <alignment horizontal="center" vertical="center"/>
      <protection locked="0"/>
    </xf>
    <xf numFmtId="0" fontId="12" fillId="3" borderId="0" xfId="0" applyFont="1" applyFill="1" applyAlignment="1" applyProtection="1">
      <alignment horizontal="center" vertical="center" wrapText="1"/>
      <protection hidden="1"/>
    </xf>
    <xf numFmtId="0" fontId="23" fillId="0" borderId="0" xfId="0" applyFont="1" applyAlignment="1">
      <alignment horizontal="center" vertical="center" wrapText="1"/>
    </xf>
    <xf numFmtId="0" fontId="40" fillId="0" borderId="0" xfId="0" applyFont="1" applyAlignment="1">
      <alignment horizontal="left" vertical="top" wrapText="1"/>
    </xf>
    <xf numFmtId="0" fontId="20" fillId="6" borderId="27" xfId="0" applyFont="1" applyFill="1" applyBorder="1" applyAlignment="1">
      <alignment horizontal="center" vertical="center" wrapText="1"/>
    </xf>
    <xf numFmtId="0" fontId="20" fillId="6" borderId="28" xfId="0" applyFont="1" applyFill="1" applyBorder="1" applyAlignment="1">
      <alignment horizontal="center" vertical="center" wrapText="1"/>
    </xf>
    <xf numFmtId="0" fontId="20" fillId="6" borderId="34" xfId="0" applyFont="1" applyFill="1" applyBorder="1" applyAlignment="1">
      <alignment horizontal="center" vertical="center" wrapText="1"/>
    </xf>
    <xf numFmtId="0" fontId="4" fillId="0" borderId="1" xfId="0" applyFont="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3" fillId="0" borderId="3" xfId="0" applyFont="1" applyBorder="1" applyAlignment="1" applyProtection="1">
      <alignment horizontal="center" vertical="center" wrapText="1"/>
      <protection hidden="1"/>
    </xf>
    <xf numFmtId="0" fontId="3" fillId="0" borderId="2" xfId="0" applyFont="1" applyBorder="1" applyAlignment="1" applyProtection="1">
      <alignment horizontal="center" vertical="center" wrapText="1"/>
      <protection hidden="1"/>
    </xf>
    <xf numFmtId="0" fontId="4" fillId="0" borderId="12" xfId="0" applyFont="1" applyBorder="1" applyAlignment="1" applyProtection="1">
      <alignment horizontal="center" vertical="center" wrapText="1"/>
      <protection hidden="1"/>
    </xf>
    <xf numFmtId="0" fontId="4" fillId="0" borderId="13" xfId="0" applyFont="1" applyBorder="1" applyAlignment="1" applyProtection="1">
      <alignment horizontal="center" vertical="center" wrapText="1"/>
      <protection hidden="1"/>
    </xf>
    <xf numFmtId="0" fontId="29" fillId="3" borderId="0" xfId="0" applyFont="1" applyFill="1" applyAlignment="1" applyProtection="1">
      <alignment horizontal="center" vertical="center" wrapText="1"/>
      <protection hidden="1"/>
    </xf>
    <xf numFmtId="0" fontId="31" fillId="7" borderId="30" xfId="0" applyFont="1" applyFill="1" applyBorder="1" applyAlignment="1" applyProtection="1">
      <alignment horizontal="center" vertical="top" wrapText="1"/>
      <protection hidden="1"/>
    </xf>
    <xf numFmtId="0" fontId="31" fillId="7" borderId="31" xfId="0" applyFont="1" applyFill="1" applyBorder="1" applyAlignment="1" applyProtection="1">
      <alignment horizontal="center" vertical="top" wrapText="1"/>
      <protection hidden="1"/>
    </xf>
    <xf numFmtId="0" fontId="31" fillId="7" borderId="32" xfId="0" applyFont="1" applyFill="1" applyBorder="1" applyAlignment="1" applyProtection="1">
      <alignment horizontal="center" vertical="top" wrapText="1"/>
      <protection hidden="1"/>
    </xf>
    <xf numFmtId="14" fontId="37" fillId="5" borderId="0" xfId="0" applyNumberFormat="1" applyFont="1" applyFill="1" applyAlignment="1" applyProtection="1">
      <alignment horizontal="center" vertical="center" wrapText="1"/>
      <protection hidden="1"/>
    </xf>
    <xf numFmtId="2" fontId="32" fillId="5" borderId="0" xfId="0" applyNumberFormat="1" applyFont="1" applyFill="1" applyAlignment="1" applyProtection="1">
      <alignment horizontal="center" vertical="center" wrapText="1"/>
      <protection hidden="1"/>
    </xf>
    <xf numFmtId="0" fontId="34" fillId="6" borderId="0" xfId="0" applyFont="1" applyFill="1" applyAlignment="1" applyProtection="1">
      <alignment horizontal="center" vertical="center"/>
      <protection hidden="1"/>
    </xf>
    <xf numFmtId="0" fontId="35" fillId="0" borderId="14" xfId="0" applyFont="1" applyBorder="1" applyAlignment="1" applyProtection="1">
      <alignment horizontal="center" vertical="center" wrapText="1"/>
      <protection hidden="1"/>
    </xf>
    <xf numFmtId="0" fontId="35" fillId="0" borderId="16" xfId="0" applyFont="1" applyBorder="1" applyAlignment="1" applyProtection="1">
      <alignment horizontal="center" vertical="center" wrapText="1"/>
      <protection hidden="1"/>
    </xf>
    <xf numFmtId="0" fontId="35" fillId="0" borderId="0" xfId="0" applyFont="1" applyAlignment="1" applyProtection="1">
      <alignment horizontal="center" vertical="center" wrapText="1"/>
      <protection hidden="1"/>
    </xf>
    <xf numFmtId="0" fontId="35" fillId="0" borderId="21" xfId="0" applyFont="1" applyBorder="1" applyAlignment="1" applyProtection="1">
      <alignment horizontal="center" vertical="center"/>
      <protection hidden="1"/>
    </xf>
    <xf numFmtId="0" fontId="35" fillId="0" borderId="20" xfId="0" applyFont="1" applyBorder="1" applyAlignment="1" applyProtection="1">
      <alignment horizontal="center" vertical="center"/>
      <protection hidden="1"/>
    </xf>
    <xf numFmtId="1" fontId="37" fillId="5" borderId="19" xfId="0" applyNumberFormat="1" applyFont="1" applyFill="1" applyBorder="1" applyAlignment="1" applyProtection="1">
      <alignment horizontal="center" vertical="center" wrapText="1"/>
      <protection hidden="1"/>
    </xf>
    <xf numFmtId="1" fontId="37" fillId="5" borderId="22" xfId="0" applyNumberFormat="1" applyFont="1" applyFill="1" applyBorder="1" applyAlignment="1" applyProtection="1">
      <alignment horizontal="center" vertical="center" wrapText="1"/>
      <protection hidden="1"/>
    </xf>
    <xf numFmtId="1" fontId="37" fillId="5" borderId="23" xfId="0" applyNumberFormat="1" applyFont="1" applyFill="1" applyBorder="1" applyAlignment="1" applyProtection="1">
      <alignment horizontal="center" vertical="center" wrapText="1"/>
      <protection hidden="1"/>
    </xf>
    <xf numFmtId="1" fontId="37" fillId="5" borderId="24" xfId="0" applyNumberFormat="1" applyFont="1" applyFill="1" applyBorder="1" applyAlignment="1" applyProtection="1">
      <alignment horizontal="center" vertical="center" wrapText="1"/>
      <protection hidden="1"/>
    </xf>
    <xf numFmtId="1" fontId="37" fillId="5" borderId="25" xfId="0" applyNumberFormat="1" applyFont="1" applyFill="1" applyBorder="1" applyAlignment="1" applyProtection="1">
      <alignment horizontal="center" vertical="center" wrapText="1"/>
      <protection hidden="1"/>
    </xf>
    <xf numFmtId="1" fontId="37" fillId="5" borderId="26" xfId="0" applyNumberFormat="1" applyFont="1" applyFill="1" applyBorder="1" applyAlignment="1" applyProtection="1">
      <alignment horizontal="center" vertical="center" wrapText="1"/>
      <protection hidden="1"/>
    </xf>
    <xf numFmtId="0" fontId="33" fillId="0" borderId="23" xfId="0" applyFont="1" applyBorder="1" applyAlignment="1" applyProtection="1">
      <alignment horizontal="center" vertical="center" wrapText="1"/>
      <protection hidden="1"/>
    </xf>
    <xf numFmtId="0" fontId="33" fillId="0" borderId="0" xfId="0" applyFont="1" applyAlignment="1" applyProtection="1">
      <alignment horizontal="center" vertical="center" wrapText="1"/>
      <protection hidden="1"/>
    </xf>
    <xf numFmtId="2" fontId="37" fillId="0" borderId="19" xfId="0" applyNumberFormat="1" applyFont="1" applyBorder="1" applyAlignment="1" applyProtection="1">
      <alignment horizontal="center" vertical="center" wrapText="1"/>
      <protection hidden="1"/>
    </xf>
    <xf numFmtId="2" fontId="37" fillId="0" borderId="22" xfId="0" applyNumberFormat="1" applyFont="1" applyBorder="1" applyAlignment="1" applyProtection="1">
      <alignment horizontal="center" vertical="center" wrapText="1"/>
      <protection hidden="1"/>
    </xf>
    <xf numFmtId="2" fontId="37" fillId="0" borderId="23" xfId="0" applyNumberFormat="1" applyFont="1" applyBorder="1" applyAlignment="1" applyProtection="1">
      <alignment horizontal="center" vertical="center" wrapText="1"/>
      <protection hidden="1"/>
    </xf>
    <xf numFmtId="2" fontId="37" fillId="0" borderId="24" xfId="0" applyNumberFormat="1" applyFont="1" applyBorder="1" applyAlignment="1" applyProtection="1">
      <alignment horizontal="center" vertical="center" wrapText="1"/>
      <protection hidden="1"/>
    </xf>
    <xf numFmtId="2" fontId="37" fillId="0" borderId="25" xfId="0" applyNumberFormat="1" applyFont="1" applyBorder="1" applyAlignment="1" applyProtection="1">
      <alignment horizontal="center" vertical="center" wrapText="1"/>
      <protection hidden="1"/>
    </xf>
    <xf numFmtId="2" fontId="37" fillId="0" borderId="26" xfId="0" applyNumberFormat="1" applyFont="1" applyBorder="1" applyAlignment="1" applyProtection="1">
      <alignment horizontal="center" vertical="center" wrapText="1"/>
      <protection hidden="1"/>
    </xf>
    <xf numFmtId="1" fontId="31" fillId="7" borderId="19" xfId="0" applyNumberFormat="1" applyFont="1" applyFill="1" applyBorder="1" applyAlignment="1" applyProtection="1">
      <alignment horizontal="center" vertical="center" wrapText="1"/>
      <protection hidden="1"/>
    </xf>
    <xf numFmtId="1" fontId="31" fillId="7" borderId="33" xfId="0" applyNumberFormat="1" applyFont="1" applyFill="1" applyBorder="1" applyAlignment="1" applyProtection="1">
      <alignment horizontal="center" vertical="center" wrapText="1"/>
      <protection hidden="1"/>
    </xf>
    <xf numFmtId="1" fontId="31" fillId="7" borderId="22" xfId="0" applyNumberFormat="1" applyFont="1" applyFill="1" applyBorder="1" applyAlignment="1" applyProtection="1">
      <alignment horizontal="center" vertical="center" wrapText="1"/>
      <protection hidden="1"/>
    </xf>
    <xf numFmtId="1" fontId="31" fillId="7" borderId="23" xfId="0" applyNumberFormat="1" applyFont="1" applyFill="1" applyBorder="1" applyAlignment="1" applyProtection="1">
      <alignment horizontal="center" vertical="center" wrapText="1"/>
      <protection hidden="1"/>
    </xf>
    <xf numFmtId="1" fontId="31" fillId="7" borderId="0" xfId="0" applyNumberFormat="1" applyFont="1" applyFill="1" applyAlignment="1" applyProtection="1">
      <alignment horizontal="center" vertical="center" wrapText="1"/>
      <protection hidden="1"/>
    </xf>
    <xf numFmtId="1" fontId="31" fillId="7" borderId="24" xfId="0" applyNumberFormat="1" applyFont="1" applyFill="1" applyBorder="1" applyAlignment="1" applyProtection="1">
      <alignment horizontal="center" vertical="center" wrapText="1"/>
      <protection hidden="1"/>
    </xf>
    <xf numFmtId="1" fontId="31" fillId="7" borderId="25" xfId="0" applyNumberFormat="1" applyFont="1" applyFill="1" applyBorder="1" applyAlignment="1" applyProtection="1">
      <alignment horizontal="center" vertical="center" wrapText="1"/>
      <protection hidden="1"/>
    </xf>
    <xf numFmtId="1" fontId="31" fillId="7" borderId="29" xfId="0" applyNumberFormat="1" applyFont="1" applyFill="1" applyBorder="1" applyAlignment="1" applyProtection="1">
      <alignment horizontal="center" vertical="center" wrapText="1"/>
      <protection hidden="1"/>
    </xf>
    <xf numFmtId="1" fontId="31" fillId="7" borderId="26" xfId="0" applyNumberFormat="1" applyFont="1" applyFill="1" applyBorder="1" applyAlignment="1" applyProtection="1">
      <alignment horizontal="center" vertical="center" wrapText="1"/>
      <protection hidden="1"/>
    </xf>
    <xf numFmtId="2" fontId="39" fillId="0" borderId="23" xfId="0" applyNumberFormat="1" applyFont="1" applyBorder="1" applyAlignment="1" applyProtection="1">
      <alignment horizontal="center" vertical="top" wrapText="1"/>
      <protection hidden="1"/>
    </xf>
    <xf numFmtId="2" fontId="39" fillId="0" borderId="0" xfId="0" applyNumberFormat="1" applyFont="1" applyAlignment="1" applyProtection="1">
      <alignment horizontal="center" vertical="top" wrapText="1"/>
      <protection hidden="1"/>
    </xf>
    <xf numFmtId="2" fontId="39" fillId="0" borderId="0" xfId="0" applyNumberFormat="1" applyFont="1" applyAlignment="1" applyProtection="1">
      <alignment horizontal="center" vertical="center" wrapText="1"/>
      <protection hidden="1"/>
    </xf>
    <xf numFmtId="2" fontId="37" fillId="0" borderId="0" xfId="0" applyNumberFormat="1" applyFont="1" applyAlignment="1" applyProtection="1">
      <alignment horizontal="center" vertical="center" wrapText="1"/>
      <protection hidden="1"/>
    </xf>
    <xf numFmtId="0" fontId="35" fillId="0" borderId="0" xfId="0" applyFont="1" applyAlignment="1" applyProtection="1">
      <alignment horizontal="center" vertical="center"/>
      <protection hidden="1"/>
    </xf>
    <xf numFmtId="1" fontId="37" fillId="7" borderId="19" xfId="0" applyNumberFormat="1" applyFont="1" applyFill="1" applyBorder="1" applyAlignment="1" applyProtection="1">
      <alignment horizontal="center" vertical="center" wrapText="1"/>
      <protection hidden="1"/>
    </xf>
    <xf numFmtId="1" fontId="37" fillId="7" borderId="22" xfId="0" applyNumberFormat="1" applyFont="1" applyFill="1" applyBorder="1" applyAlignment="1" applyProtection="1">
      <alignment horizontal="center" vertical="center" wrapText="1"/>
      <protection hidden="1"/>
    </xf>
    <xf numFmtId="1" fontId="37" fillId="7" borderId="23" xfId="0" applyNumberFormat="1" applyFont="1" applyFill="1" applyBorder="1" applyAlignment="1" applyProtection="1">
      <alignment horizontal="center" vertical="center" wrapText="1"/>
      <protection hidden="1"/>
    </xf>
    <xf numFmtId="1" fontId="37" fillId="7" borderId="24" xfId="0" applyNumberFormat="1" applyFont="1" applyFill="1" applyBorder="1" applyAlignment="1" applyProtection="1">
      <alignment horizontal="center" vertical="center" wrapText="1"/>
      <protection hidden="1"/>
    </xf>
    <xf numFmtId="1" fontId="37" fillId="7" borderId="25" xfId="0" applyNumberFormat="1" applyFont="1" applyFill="1" applyBorder="1" applyAlignment="1" applyProtection="1">
      <alignment horizontal="center" vertical="center" wrapText="1"/>
      <protection hidden="1"/>
    </xf>
    <xf numFmtId="1" fontId="37" fillId="7" borderId="26" xfId="0" applyNumberFormat="1" applyFont="1" applyFill="1" applyBorder="1" applyAlignment="1" applyProtection="1">
      <alignment horizontal="center" vertical="center" wrapText="1"/>
      <protection hidden="1"/>
    </xf>
    <xf numFmtId="0" fontId="35" fillId="0" borderId="30" xfId="0" applyFont="1" applyBorder="1" applyAlignment="1" applyProtection="1">
      <alignment horizontal="center" vertical="center" wrapText="1"/>
      <protection hidden="1"/>
    </xf>
    <xf numFmtId="0" fontId="35" fillId="0" borderId="31" xfId="0" applyFont="1" applyBorder="1" applyAlignment="1" applyProtection="1">
      <alignment horizontal="center" vertical="center" wrapText="1"/>
      <protection hidden="1"/>
    </xf>
    <xf numFmtId="0" fontId="35" fillId="0" borderId="32" xfId="0" applyFont="1" applyBorder="1" applyAlignment="1" applyProtection="1">
      <alignment horizontal="center" vertical="center" wrapText="1"/>
      <protection hidden="1"/>
    </xf>
    <xf numFmtId="0" fontId="35" fillId="0" borderId="22" xfId="0" applyFont="1" applyBorder="1" applyAlignment="1" applyProtection="1">
      <alignment horizontal="center" vertical="center" wrapText="1"/>
      <protection hidden="1"/>
    </xf>
    <xf numFmtId="0" fontId="35" fillId="0" borderId="26" xfId="0" applyFont="1" applyBorder="1" applyAlignment="1" applyProtection="1">
      <alignment horizontal="center" vertical="center" wrapText="1"/>
      <protection hidden="1"/>
    </xf>
    <xf numFmtId="1" fontId="37" fillId="0" borderId="0" xfId="0" applyNumberFormat="1" applyFont="1" applyAlignment="1" applyProtection="1">
      <alignment horizontal="center" vertical="center" wrapText="1"/>
      <protection hidden="1"/>
    </xf>
    <xf numFmtId="0" fontId="42" fillId="0" borderId="23" xfId="0" applyFont="1" applyBorder="1" applyAlignment="1" applyProtection="1">
      <alignment horizontal="center" vertical="center" wrapText="1"/>
      <protection hidden="1"/>
    </xf>
    <xf numFmtId="0" fontId="42" fillId="0" borderId="0" xfId="0" applyFont="1" applyAlignment="1" applyProtection="1">
      <alignment horizontal="center" vertical="center" wrapText="1"/>
      <protection hidden="1"/>
    </xf>
    <xf numFmtId="2" fontId="4" fillId="0" borderId="15" xfId="0" applyNumberFormat="1" applyFont="1" applyBorder="1" applyAlignment="1" applyProtection="1">
      <alignment horizontal="center" vertical="center"/>
      <protection hidden="1"/>
    </xf>
  </cellXfs>
  <cellStyles count="2">
    <cellStyle name="Lien hypertexte" xfId="1" builtinId="8"/>
    <cellStyle name="Normal" xfId="0" builtinId="0"/>
  </cellStyles>
  <dxfs count="17">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7CE"/>
        </patternFill>
      </fill>
    </dxf>
    <dxf>
      <font>
        <color rgb="FF9C0006"/>
      </font>
      <fill>
        <patternFill>
          <bgColor rgb="FFFFC7CE"/>
        </patternFill>
      </fill>
    </dxf>
    <dxf>
      <font>
        <color theme="5" tint="-0.24994659260841701"/>
      </font>
      <fill>
        <patternFill>
          <bgColor rgb="FFFFC7CE"/>
        </patternFill>
      </fill>
    </dxf>
    <dxf>
      <font>
        <color theme="5" tint="-0.24994659260841701"/>
      </font>
      <fill>
        <patternFill>
          <bgColor rgb="FFFFC7CE"/>
        </patternFill>
      </fill>
    </dxf>
    <dxf>
      <font>
        <color theme="5" tint="-0.24994659260841701"/>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sv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11</xdr:col>
      <xdr:colOff>466725</xdr:colOff>
      <xdr:row>17</xdr:row>
      <xdr:rowOff>0</xdr:rowOff>
    </xdr:from>
    <xdr:to>
      <xdr:col>12</xdr:col>
      <xdr:colOff>436415</xdr:colOff>
      <xdr:row>18</xdr:row>
      <xdr:rowOff>95293</xdr:rowOff>
    </xdr:to>
    <xdr:pic>
      <xdr:nvPicPr>
        <xdr:cNvPr id="4" name="Image 3">
          <a:extLst>
            <a:ext uri="{FF2B5EF4-FFF2-40B4-BE49-F238E27FC236}">
              <a16:creationId xmlns:a16="http://schemas.microsoft.com/office/drawing/2014/main" id="{8DECC20C-F63F-450D-BCB0-D76D3E76F095}"/>
            </a:ext>
          </a:extLst>
        </xdr:cNvPr>
        <xdr:cNvPicPr>
          <a:picLocks noChangeAspect="1"/>
        </xdr:cNvPicPr>
      </xdr:nvPicPr>
      <xdr:blipFill>
        <a:blip xmlns:r="http://schemas.openxmlformats.org/officeDocument/2006/relationships" r:embed="rId1"/>
        <a:stretch>
          <a:fillRect/>
        </a:stretch>
      </xdr:blipFill>
      <xdr:spPr>
        <a:xfrm>
          <a:off x="4572000" y="5810250"/>
          <a:ext cx="1219370" cy="304843"/>
        </a:xfrm>
        <a:prstGeom prst="rect">
          <a:avLst/>
        </a:prstGeom>
      </xdr:spPr>
    </xdr:pic>
    <xdr:clientData/>
  </xdr:twoCellAnchor>
  <xdr:twoCellAnchor editAs="oneCell">
    <xdr:from>
      <xdr:col>1</xdr:col>
      <xdr:colOff>523875</xdr:colOff>
      <xdr:row>11</xdr:row>
      <xdr:rowOff>476250</xdr:rowOff>
    </xdr:from>
    <xdr:to>
      <xdr:col>2</xdr:col>
      <xdr:colOff>320040</xdr:colOff>
      <xdr:row>14</xdr:row>
      <xdr:rowOff>396240</xdr:rowOff>
    </xdr:to>
    <xdr:pic>
      <xdr:nvPicPr>
        <xdr:cNvPr id="6" name="Graphique 5" descr="Informations avec un remplissage uni">
          <a:extLst>
            <a:ext uri="{FF2B5EF4-FFF2-40B4-BE49-F238E27FC236}">
              <a16:creationId xmlns:a16="http://schemas.microsoft.com/office/drawing/2014/main" id="{6677DBA9-3E72-7BF5-2D87-362451FA803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23875" y="3933825"/>
          <a:ext cx="657225" cy="657225"/>
        </a:xfrm>
        <a:prstGeom prst="rect">
          <a:avLst/>
        </a:prstGeom>
      </xdr:spPr>
    </xdr:pic>
    <xdr:clientData/>
  </xdr:twoCellAnchor>
  <xdr:twoCellAnchor editAs="oneCell">
    <xdr:from>
      <xdr:col>1</xdr:col>
      <xdr:colOff>638175</xdr:colOff>
      <xdr:row>6</xdr:row>
      <xdr:rowOff>95250</xdr:rowOff>
    </xdr:from>
    <xdr:to>
      <xdr:col>2</xdr:col>
      <xdr:colOff>1066800</xdr:colOff>
      <xdr:row>7</xdr:row>
      <xdr:rowOff>552450</xdr:rowOff>
    </xdr:to>
    <xdr:pic>
      <xdr:nvPicPr>
        <xdr:cNvPr id="8" name="Graphique 7" descr="Flèche : pivoter à gauche avec un remplissage uni">
          <a:extLst>
            <a:ext uri="{FF2B5EF4-FFF2-40B4-BE49-F238E27FC236}">
              <a16:creationId xmlns:a16="http://schemas.microsoft.com/office/drawing/2014/main" id="{671ADA60-1D45-EBDD-F7E8-3F7FCDE578E9}"/>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rot="16200000">
          <a:off x="952500" y="1485900"/>
          <a:ext cx="666750" cy="1295400"/>
        </a:xfrm>
        <a:prstGeom prst="rect">
          <a:avLst/>
        </a:prstGeom>
      </xdr:spPr>
    </xdr:pic>
    <xdr:clientData/>
  </xdr:twoCellAnchor>
  <xdr:twoCellAnchor>
    <xdr:from>
      <xdr:col>3</xdr:col>
      <xdr:colOff>523875</xdr:colOff>
      <xdr:row>9</xdr:row>
      <xdr:rowOff>38100</xdr:rowOff>
    </xdr:from>
    <xdr:to>
      <xdr:col>3</xdr:col>
      <xdr:colOff>1162050</xdr:colOff>
      <xdr:row>9</xdr:row>
      <xdr:rowOff>495300</xdr:rowOff>
    </xdr:to>
    <xdr:sp macro="" textlink="">
      <xdr:nvSpPr>
        <xdr:cNvPr id="9" name="Est égal à 8">
          <a:extLst>
            <a:ext uri="{FF2B5EF4-FFF2-40B4-BE49-F238E27FC236}">
              <a16:creationId xmlns:a16="http://schemas.microsoft.com/office/drawing/2014/main" id="{B9236F24-C31C-02E4-26E9-588AA7D44CFB}"/>
            </a:ext>
          </a:extLst>
        </xdr:cNvPr>
        <xdr:cNvSpPr/>
      </xdr:nvSpPr>
      <xdr:spPr>
        <a:xfrm>
          <a:off x="3200400" y="2695575"/>
          <a:ext cx="638175" cy="457200"/>
        </a:xfrm>
        <a:prstGeom prst="mathEqua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solidFill>
              <a:schemeClr val="tx1"/>
            </a:solidFill>
          </a:endParaRPr>
        </a:p>
      </xdr:txBody>
    </xdr:sp>
    <xdr:clientData/>
  </xdr:twoCellAnchor>
  <xdr:twoCellAnchor editAs="oneCell">
    <xdr:from>
      <xdr:col>1</xdr:col>
      <xdr:colOff>66675</xdr:colOff>
      <xdr:row>0</xdr:row>
      <xdr:rowOff>85725</xdr:rowOff>
    </xdr:from>
    <xdr:to>
      <xdr:col>2</xdr:col>
      <xdr:colOff>819150</xdr:colOff>
      <xdr:row>2</xdr:row>
      <xdr:rowOff>187385</xdr:rowOff>
    </xdr:to>
    <xdr:pic>
      <xdr:nvPicPr>
        <xdr:cNvPr id="2" name="Image 1">
          <a:extLst>
            <a:ext uri="{FF2B5EF4-FFF2-40B4-BE49-F238E27FC236}">
              <a16:creationId xmlns:a16="http://schemas.microsoft.com/office/drawing/2014/main" id="{A00772D8-CC0F-4051-9832-3526AAFCC20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6675" y="85725"/>
          <a:ext cx="1609725" cy="739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371475</xdr:colOff>
      <xdr:row>31</xdr:row>
      <xdr:rowOff>47625</xdr:rowOff>
    </xdr:from>
    <xdr:to>
      <xdr:col>3</xdr:col>
      <xdr:colOff>1314450</xdr:colOff>
      <xdr:row>38</xdr:row>
      <xdr:rowOff>133350</xdr:rowOff>
    </xdr:to>
    <xdr:sp macro="" textlink="">
      <xdr:nvSpPr>
        <xdr:cNvPr id="5" name="ZoneTexte 4">
          <a:extLst>
            <a:ext uri="{FF2B5EF4-FFF2-40B4-BE49-F238E27FC236}">
              <a16:creationId xmlns:a16="http://schemas.microsoft.com/office/drawing/2014/main" id="{1C085F74-F9FE-2A34-704A-A753791F482C}"/>
            </a:ext>
          </a:extLst>
        </xdr:cNvPr>
        <xdr:cNvSpPr txBox="1"/>
      </xdr:nvSpPr>
      <xdr:spPr>
        <a:xfrm>
          <a:off x="371475" y="10058400"/>
          <a:ext cx="3619500" cy="1819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lgn="l">
            <a:buFont typeface="Wingdings" panose="05000000000000000000" pitchFamily="2" charset="2"/>
            <a:buChar char="Ø"/>
          </a:pPr>
          <a:r>
            <a:rPr lang="fr-FR" sz="1100">
              <a:solidFill>
                <a:schemeClr val="accent6">
                  <a:lumMod val="75000"/>
                </a:schemeClr>
              </a:solidFill>
              <a:latin typeface="Century Gothic" panose="020B0502020202020204" pitchFamily="34" charset="0"/>
            </a:rPr>
            <a:t>Votre agent a été recruté par voie de mutation au 1er février 2026 (ses congés acquis en janvier dans sa collectivité d'origine ont été posés avant son arrivée dans votre collectivité). Elle travaille à temps complet et temps plein sur 5 jours par semaine.</a:t>
          </a:r>
          <a:br>
            <a:rPr lang="fr-FR" sz="1100">
              <a:solidFill>
                <a:schemeClr val="accent6">
                  <a:lumMod val="75000"/>
                </a:schemeClr>
              </a:solidFill>
              <a:latin typeface="Century Gothic" panose="020B0502020202020204" pitchFamily="34" charset="0"/>
            </a:rPr>
          </a:br>
          <a:endParaRPr lang="fr-FR" sz="1100">
            <a:solidFill>
              <a:schemeClr val="accent6">
                <a:lumMod val="75000"/>
              </a:schemeClr>
            </a:solidFill>
            <a:latin typeface="Century Gothic" panose="020B0502020202020204" pitchFamily="34" charset="0"/>
          </a:endParaRPr>
        </a:p>
        <a:p>
          <a:pPr marL="171450" indent="-171450" algn="l">
            <a:buFont typeface="Wingdings" panose="05000000000000000000" pitchFamily="2" charset="2"/>
            <a:buChar char="Ø"/>
          </a:pPr>
          <a:r>
            <a:rPr lang="fr-FR" sz="1100">
              <a:solidFill>
                <a:schemeClr val="accent6">
                  <a:lumMod val="75000"/>
                </a:schemeClr>
              </a:solidFill>
              <a:latin typeface="Century Gothic" panose="020B0502020202020204" pitchFamily="34" charset="0"/>
            </a:rPr>
            <a:t>A compter du 1er septembre 2026, elle demande un temps partiel de droit à 80%, elle ne travaillera plus le mercredi.</a:t>
          </a:r>
        </a:p>
      </xdr:txBody>
    </xdr:sp>
    <xdr:clientData/>
  </xdr:twoCellAnchor>
  <xdr:oneCellAnchor>
    <xdr:from>
      <xdr:col>1</xdr:col>
      <xdr:colOff>237211</xdr:colOff>
      <xdr:row>9</xdr:row>
      <xdr:rowOff>579441</xdr:rowOff>
    </xdr:from>
    <xdr:ext cx="985654" cy="389005"/>
    <xdr:sp macro="" textlink="">
      <xdr:nvSpPr>
        <xdr:cNvPr id="7" name="Rectangle 6">
          <a:extLst>
            <a:ext uri="{FF2B5EF4-FFF2-40B4-BE49-F238E27FC236}">
              <a16:creationId xmlns:a16="http://schemas.microsoft.com/office/drawing/2014/main" id="{10A89514-FCB4-90D5-BB40-9457BE5E1E13}"/>
            </a:ext>
          </a:extLst>
        </xdr:cNvPr>
        <xdr:cNvSpPr/>
      </xdr:nvSpPr>
      <xdr:spPr>
        <a:xfrm rot="21209110">
          <a:off x="237211" y="3446466"/>
          <a:ext cx="985654" cy="389005"/>
        </a:xfrm>
        <a:prstGeom prst="rect">
          <a:avLst/>
        </a:prstGeom>
        <a:noFill/>
      </xdr:spPr>
      <xdr:txBody>
        <a:bodyPr wrap="none" lIns="91440" tIns="45720" rIns="91440" bIns="45720">
          <a:noAutofit/>
        </a:bodyPr>
        <a:lstStyle/>
        <a:p>
          <a:pPr algn="ctr"/>
          <a:r>
            <a:rPr lang="fr-FR" sz="1400" b="0" cap="none" spc="0">
              <a:ln w="0"/>
              <a:solidFill>
                <a:schemeClr val="accent6">
                  <a:lumMod val="75000"/>
                </a:schemeClr>
              </a:solidFill>
              <a:effectLst>
                <a:outerShdw blurRad="38100" dist="25400" dir="5400000" algn="ctr" rotWithShape="0">
                  <a:srgbClr val="6E747A">
                    <a:alpha val="43000"/>
                  </a:srgbClr>
                </a:outerShdw>
              </a:effectLst>
            </a:rPr>
            <a:t>Exemple</a:t>
          </a:r>
        </a:p>
      </xdr:txBody>
    </xdr:sp>
    <xdr:clientData/>
  </xdr:oneCellAnchor>
  <xdr:twoCellAnchor>
    <xdr:from>
      <xdr:col>4</xdr:col>
      <xdr:colOff>36099</xdr:colOff>
      <xdr:row>33</xdr:row>
      <xdr:rowOff>203009</xdr:rowOff>
    </xdr:from>
    <xdr:to>
      <xdr:col>4</xdr:col>
      <xdr:colOff>534595</xdr:colOff>
      <xdr:row>34</xdr:row>
      <xdr:rowOff>44250</xdr:rowOff>
    </xdr:to>
    <xdr:sp macro="" textlink="">
      <xdr:nvSpPr>
        <xdr:cNvPr id="14" name="Flèche : droite 13">
          <a:extLst>
            <a:ext uri="{FF2B5EF4-FFF2-40B4-BE49-F238E27FC236}">
              <a16:creationId xmlns:a16="http://schemas.microsoft.com/office/drawing/2014/main" id="{C88DF7AA-15F2-0E29-3413-8836FEBB0431}"/>
            </a:ext>
          </a:extLst>
        </xdr:cNvPr>
        <xdr:cNvSpPr/>
      </xdr:nvSpPr>
      <xdr:spPr>
        <a:xfrm rot="1451482">
          <a:off x="4141374" y="10709084"/>
          <a:ext cx="498496" cy="88891"/>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oneCellAnchor>
    <xdr:from>
      <xdr:col>1</xdr:col>
      <xdr:colOff>28045</xdr:colOff>
      <xdr:row>29</xdr:row>
      <xdr:rowOff>106258</xdr:rowOff>
    </xdr:from>
    <xdr:ext cx="1099484" cy="389005"/>
    <xdr:sp macro="" textlink="">
      <xdr:nvSpPr>
        <xdr:cNvPr id="10" name="Rectangle 9">
          <a:extLst>
            <a:ext uri="{FF2B5EF4-FFF2-40B4-BE49-F238E27FC236}">
              <a16:creationId xmlns:a16="http://schemas.microsoft.com/office/drawing/2014/main" id="{E3E09503-DAD6-4749-9D70-6FE992E4DB12}"/>
            </a:ext>
          </a:extLst>
        </xdr:cNvPr>
        <xdr:cNvSpPr/>
      </xdr:nvSpPr>
      <xdr:spPr>
        <a:xfrm rot="21209110">
          <a:off x="28045" y="9621733"/>
          <a:ext cx="1099484" cy="389005"/>
        </a:xfrm>
        <a:prstGeom prst="rect">
          <a:avLst/>
        </a:prstGeom>
        <a:noFill/>
      </xdr:spPr>
      <xdr:txBody>
        <a:bodyPr wrap="none" lIns="91440" tIns="45720" rIns="91440" bIns="45720">
          <a:noAutofit/>
        </a:bodyPr>
        <a:lstStyle/>
        <a:p>
          <a:pPr algn="ctr"/>
          <a:r>
            <a:rPr lang="fr-FR" sz="1600" b="0" cap="none" spc="0">
              <a:ln w="0"/>
              <a:solidFill>
                <a:schemeClr val="accent6">
                  <a:lumMod val="75000"/>
                </a:schemeClr>
              </a:solidFill>
              <a:effectLst>
                <a:outerShdw blurRad="38100" dist="25400" dir="5400000" algn="ctr" rotWithShape="0">
                  <a:srgbClr val="6E747A">
                    <a:alpha val="43000"/>
                  </a:srgbClr>
                </a:outerShdw>
              </a:effectLst>
            </a:rPr>
            <a:t>Exemple</a:t>
          </a:r>
        </a:p>
      </xdr:txBody>
    </xdr:sp>
    <xdr:clientData/>
  </xdr:oneCellAnchor>
  <xdr:twoCellAnchor>
    <xdr:from>
      <xdr:col>3</xdr:col>
      <xdr:colOff>1343025</xdr:colOff>
      <xdr:row>33</xdr:row>
      <xdr:rowOff>47625</xdr:rowOff>
    </xdr:from>
    <xdr:to>
      <xdr:col>11</xdr:col>
      <xdr:colOff>405766</xdr:colOff>
      <xdr:row>33</xdr:row>
      <xdr:rowOff>152399</xdr:rowOff>
    </xdr:to>
    <xdr:sp macro="" textlink="">
      <xdr:nvSpPr>
        <xdr:cNvPr id="16" name="Flèche : droite 15">
          <a:extLst>
            <a:ext uri="{FF2B5EF4-FFF2-40B4-BE49-F238E27FC236}">
              <a16:creationId xmlns:a16="http://schemas.microsoft.com/office/drawing/2014/main" id="{4873D15D-FDE2-4E44-BF31-79829FEC87D4}"/>
            </a:ext>
          </a:extLst>
        </xdr:cNvPr>
        <xdr:cNvSpPr/>
      </xdr:nvSpPr>
      <xdr:spPr>
        <a:xfrm rot="10800000" flipH="1">
          <a:off x="4095750" y="10325100"/>
          <a:ext cx="529591" cy="104774"/>
        </a:xfrm>
        <a:prstGeom prst="rightArrow">
          <a:avLst>
            <a:gd name="adj1" fmla="val 50000"/>
            <a:gd name="adj2" fmla="val 42980"/>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xdr:col>
      <xdr:colOff>320283</xdr:colOff>
      <xdr:row>34</xdr:row>
      <xdr:rowOff>241468</xdr:rowOff>
    </xdr:from>
    <xdr:to>
      <xdr:col>11</xdr:col>
      <xdr:colOff>401162</xdr:colOff>
      <xdr:row>35</xdr:row>
      <xdr:rowOff>75336</xdr:rowOff>
    </xdr:to>
    <xdr:sp macro="" textlink="">
      <xdr:nvSpPr>
        <xdr:cNvPr id="18" name="Flèche : droite 17">
          <a:extLst>
            <a:ext uri="{FF2B5EF4-FFF2-40B4-BE49-F238E27FC236}">
              <a16:creationId xmlns:a16="http://schemas.microsoft.com/office/drawing/2014/main" id="{A832BA4C-6927-4318-9903-8B59B0625707}"/>
            </a:ext>
          </a:extLst>
        </xdr:cNvPr>
        <xdr:cNvSpPr/>
      </xdr:nvSpPr>
      <xdr:spPr>
        <a:xfrm rot="9879774" flipH="1" flipV="1">
          <a:off x="3073008" y="10766593"/>
          <a:ext cx="1547729" cy="81518"/>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428625</xdr:colOff>
      <xdr:row>1</xdr:row>
      <xdr:rowOff>276225</xdr:rowOff>
    </xdr:from>
    <xdr:to>
      <xdr:col>14</xdr:col>
      <xdr:colOff>762000</xdr:colOff>
      <xdr:row>3</xdr:row>
      <xdr:rowOff>133350</xdr:rowOff>
    </xdr:to>
    <xdr:sp macro="" textlink="">
      <xdr:nvSpPr>
        <xdr:cNvPr id="11" name="ZoneTexte 10">
          <a:extLst>
            <a:ext uri="{FF2B5EF4-FFF2-40B4-BE49-F238E27FC236}">
              <a16:creationId xmlns:a16="http://schemas.microsoft.com/office/drawing/2014/main" id="{4D4914FB-8EC2-3B87-8A31-5DD63B156A9B}"/>
            </a:ext>
          </a:extLst>
        </xdr:cNvPr>
        <xdr:cNvSpPr txBox="1"/>
      </xdr:nvSpPr>
      <xdr:spPr>
        <a:xfrm>
          <a:off x="7143750" y="590550"/>
          <a:ext cx="1419225" cy="447675"/>
        </a:xfrm>
        <a:prstGeom prst="rect">
          <a:avLst/>
        </a:prstGeom>
        <a:solidFill>
          <a:sysClr val="window" lastClr="FFFFFF"/>
        </a:solidFill>
        <a:ln w="76200" cmpd="sng">
          <a:solidFill>
            <a:schemeClr val="accent4">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800" b="1">
              <a:solidFill>
                <a:schemeClr val="accent6">
                  <a:lumMod val="75000"/>
                </a:schemeClr>
              </a:solidFill>
            </a:rPr>
            <a:t>ANNEE 2026</a:t>
          </a:r>
        </a:p>
      </xdr:txBody>
    </xdr:sp>
    <xdr:clientData/>
  </xdr:twoCellAnchor>
  <xdr:twoCellAnchor editAs="oneCell">
    <xdr:from>
      <xdr:col>11</xdr:col>
      <xdr:colOff>363855</xdr:colOff>
      <xdr:row>30</xdr:row>
      <xdr:rowOff>104775</xdr:rowOff>
    </xdr:from>
    <xdr:to>
      <xdr:col>13</xdr:col>
      <xdr:colOff>630555</xdr:colOff>
      <xdr:row>39</xdr:row>
      <xdr:rowOff>84016</xdr:rowOff>
    </xdr:to>
    <xdr:pic>
      <xdr:nvPicPr>
        <xdr:cNvPr id="13" name="Image 12">
          <a:extLst>
            <a:ext uri="{FF2B5EF4-FFF2-40B4-BE49-F238E27FC236}">
              <a16:creationId xmlns:a16="http://schemas.microsoft.com/office/drawing/2014/main" id="{78DA2BC0-1D0D-55CF-9E79-7D41587BDAB1}"/>
            </a:ext>
          </a:extLst>
        </xdr:cNvPr>
        <xdr:cNvPicPr>
          <a:picLocks noChangeAspect="1"/>
        </xdr:cNvPicPr>
      </xdr:nvPicPr>
      <xdr:blipFill>
        <a:blip xmlns:r="http://schemas.openxmlformats.org/officeDocument/2006/relationships" r:embed="rId7"/>
        <a:stretch>
          <a:fillRect/>
        </a:stretch>
      </xdr:blipFill>
      <xdr:spPr>
        <a:xfrm>
          <a:off x="4583430" y="9639300"/>
          <a:ext cx="4000500" cy="2112841"/>
        </a:xfrm>
        <a:prstGeom prst="rect">
          <a:avLst/>
        </a:prstGeom>
      </xdr:spPr>
    </xdr:pic>
    <xdr:clientData/>
  </xdr:twoCellAnchor>
  <xdr:twoCellAnchor>
    <xdr:from>
      <xdr:col>1</xdr:col>
      <xdr:colOff>200025</xdr:colOff>
      <xdr:row>30</xdr:row>
      <xdr:rowOff>133350</xdr:rowOff>
    </xdr:from>
    <xdr:to>
      <xdr:col>15</xdr:col>
      <xdr:colOff>76200</xdr:colOff>
      <xdr:row>40</xdr:row>
      <xdr:rowOff>66675</xdr:rowOff>
    </xdr:to>
    <xdr:sp macro="" textlink="">
      <xdr:nvSpPr>
        <xdr:cNvPr id="17" name="Rectangle : coins arrondis 16">
          <a:extLst>
            <a:ext uri="{FF2B5EF4-FFF2-40B4-BE49-F238E27FC236}">
              <a16:creationId xmlns:a16="http://schemas.microsoft.com/office/drawing/2014/main" id="{2B711EB0-1EA0-9837-F1AA-DB2C5EAFBE5D}"/>
            </a:ext>
          </a:extLst>
        </xdr:cNvPr>
        <xdr:cNvSpPr/>
      </xdr:nvSpPr>
      <xdr:spPr>
        <a:xfrm>
          <a:off x="200025" y="9896475"/>
          <a:ext cx="9096375" cy="2314575"/>
        </a:xfrm>
        <a:prstGeom prst="roundRect">
          <a:avLst/>
        </a:prstGeom>
        <a:noFill/>
        <a:ln w="381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333375</xdr:colOff>
      <xdr:row>23</xdr:row>
      <xdr:rowOff>161926</xdr:rowOff>
    </xdr:from>
    <xdr:to>
      <xdr:col>15</xdr:col>
      <xdr:colOff>390525</xdr:colOff>
      <xdr:row>25</xdr:row>
      <xdr:rowOff>0</xdr:rowOff>
    </xdr:to>
    <xdr:sp macro="" textlink="">
      <xdr:nvSpPr>
        <xdr:cNvPr id="2" name="Rectangle 1">
          <a:extLst>
            <a:ext uri="{FF2B5EF4-FFF2-40B4-BE49-F238E27FC236}">
              <a16:creationId xmlns:a16="http://schemas.microsoft.com/office/drawing/2014/main" id="{7A1457AC-49A2-4DB8-8481-C7F5F104B360}"/>
            </a:ext>
          </a:extLst>
        </xdr:cNvPr>
        <xdr:cNvSpPr/>
      </xdr:nvSpPr>
      <xdr:spPr>
        <a:xfrm>
          <a:off x="12380595" y="6659881"/>
          <a:ext cx="60960" cy="331469"/>
        </a:xfrm>
        <a:prstGeom prst="rect">
          <a:avLst/>
        </a:prstGeom>
        <a:solidFill>
          <a:schemeClr val="accent3">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1</xdr:col>
      <xdr:colOff>57150</xdr:colOff>
      <xdr:row>6</xdr:row>
      <xdr:rowOff>38100</xdr:rowOff>
    </xdr:from>
    <xdr:to>
      <xdr:col>1</xdr:col>
      <xdr:colOff>2688212</xdr:colOff>
      <xdr:row>9</xdr:row>
      <xdr:rowOff>244805</xdr:rowOff>
    </xdr:to>
    <xdr:pic>
      <xdr:nvPicPr>
        <xdr:cNvPr id="3" name="Image 2">
          <a:extLst>
            <a:ext uri="{FF2B5EF4-FFF2-40B4-BE49-F238E27FC236}">
              <a16:creationId xmlns:a16="http://schemas.microsoft.com/office/drawing/2014/main" id="{983EEE19-A9CF-43A8-9B86-C8304FFF31CF}"/>
            </a:ext>
          </a:extLst>
        </xdr:cNvPr>
        <xdr:cNvPicPr>
          <a:picLocks noChangeAspect="1"/>
        </xdr:cNvPicPr>
      </xdr:nvPicPr>
      <xdr:blipFill rotWithShape="1">
        <a:blip xmlns:r="http://schemas.openxmlformats.org/officeDocument/2006/relationships" r:embed="rId1"/>
        <a:srcRect t="5414"/>
        <a:stretch/>
      </xdr:blipFill>
      <xdr:spPr>
        <a:xfrm>
          <a:off x="281940" y="1905000"/>
          <a:ext cx="2631062" cy="1153490"/>
        </a:xfrm>
        <a:prstGeom prst="rect">
          <a:avLst/>
        </a:prstGeom>
      </xdr:spPr>
    </xdr:pic>
    <xdr:clientData/>
  </xdr:twoCellAnchor>
  <xdr:twoCellAnchor editAs="oneCell">
    <xdr:from>
      <xdr:col>0</xdr:col>
      <xdr:colOff>209550</xdr:colOff>
      <xdr:row>0</xdr:row>
      <xdr:rowOff>180975</xdr:rowOff>
    </xdr:from>
    <xdr:to>
      <xdr:col>1</xdr:col>
      <xdr:colOff>1314450</xdr:colOff>
      <xdr:row>3</xdr:row>
      <xdr:rowOff>170456</xdr:rowOff>
    </xdr:to>
    <xdr:pic>
      <xdr:nvPicPr>
        <xdr:cNvPr id="4" name="Image 3">
          <a:extLst>
            <a:ext uri="{FF2B5EF4-FFF2-40B4-BE49-F238E27FC236}">
              <a16:creationId xmlns:a16="http://schemas.microsoft.com/office/drawing/2014/main" id="{02A97995-D39C-43C5-B4EC-740120BC85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5740" y="179070"/>
          <a:ext cx="1333500" cy="585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104776</xdr:colOff>
      <xdr:row>25</xdr:row>
      <xdr:rowOff>9525</xdr:rowOff>
    </xdr:from>
    <xdr:to>
      <xdr:col>11</xdr:col>
      <xdr:colOff>276226</xdr:colOff>
      <xdr:row>25</xdr:row>
      <xdr:rowOff>219075</xdr:rowOff>
    </xdr:to>
    <xdr:sp macro="" textlink="">
      <xdr:nvSpPr>
        <xdr:cNvPr id="5" name="Flèche : bas 4">
          <a:extLst>
            <a:ext uri="{FF2B5EF4-FFF2-40B4-BE49-F238E27FC236}">
              <a16:creationId xmlns:a16="http://schemas.microsoft.com/office/drawing/2014/main" id="{CCDC448B-C485-4C95-87B9-CB97296B7BB3}"/>
            </a:ext>
          </a:extLst>
        </xdr:cNvPr>
        <xdr:cNvSpPr/>
      </xdr:nvSpPr>
      <xdr:spPr>
        <a:xfrm>
          <a:off x="8542021" y="7002780"/>
          <a:ext cx="175260" cy="20574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11</xdr:col>
      <xdr:colOff>152398</xdr:colOff>
      <xdr:row>24</xdr:row>
      <xdr:rowOff>238125</xdr:rowOff>
    </xdr:from>
    <xdr:to>
      <xdr:col>15</xdr:col>
      <xdr:colOff>390524</xdr:colOff>
      <xdr:row>25</xdr:row>
      <xdr:rowOff>36194</xdr:rowOff>
    </xdr:to>
    <xdr:sp macro="" textlink="">
      <xdr:nvSpPr>
        <xdr:cNvPr id="6" name="Rectangle 5">
          <a:extLst>
            <a:ext uri="{FF2B5EF4-FFF2-40B4-BE49-F238E27FC236}">
              <a16:creationId xmlns:a16="http://schemas.microsoft.com/office/drawing/2014/main" id="{5F280E98-131C-43F5-9E3F-C223132BFAFB}"/>
            </a:ext>
          </a:extLst>
        </xdr:cNvPr>
        <xdr:cNvSpPr/>
      </xdr:nvSpPr>
      <xdr:spPr>
        <a:xfrm>
          <a:off x="8591548" y="6983730"/>
          <a:ext cx="3850006" cy="43814"/>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11</xdr:col>
      <xdr:colOff>1266825</xdr:colOff>
      <xdr:row>23</xdr:row>
      <xdr:rowOff>219075</xdr:rowOff>
    </xdr:from>
    <xdr:to>
      <xdr:col>13</xdr:col>
      <xdr:colOff>465375</xdr:colOff>
      <xdr:row>24</xdr:row>
      <xdr:rowOff>223425</xdr:rowOff>
    </xdr:to>
    <xdr:sp macro="" textlink="">
      <xdr:nvSpPr>
        <xdr:cNvPr id="7" name="ZoneTexte 6">
          <a:extLst>
            <a:ext uri="{FF2B5EF4-FFF2-40B4-BE49-F238E27FC236}">
              <a16:creationId xmlns:a16="http://schemas.microsoft.com/office/drawing/2014/main" id="{9B007A74-04F1-4234-BCD5-4D7E55921417}"/>
            </a:ext>
          </a:extLst>
        </xdr:cNvPr>
        <xdr:cNvSpPr txBox="1"/>
      </xdr:nvSpPr>
      <xdr:spPr>
        <a:xfrm>
          <a:off x="9707880" y="6713220"/>
          <a:ext cx="1732200" cy="252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fr-FR" sz="1400" b="1">
              <a:solidFill>
                <a:schemeClr val="accent1"/>
              </a:solidFill>
              <a:latin typeface="Century Gothic" panose="020B0502020202020204" pitchFamily="34" charset="0"/>
            </a:rPr>
            <a:t>permet d'obtenir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333375</xdr:colOff>
      <xdr:row>23</xdr:row>
      <xdr:rowOff>161926</xdr:rowOff>
    </xdr:from>
    <xdr:to>
      <xdr:col>15</xdr:col>
      <xdr:colOff>390525</xdr:colOff>
      <xdr:row>25</xdr:row>
      <xdr:rowOff>0</xdr:rowOff>
    </xdr:to>
    <xdr:sp macro="" textlink="">
      <xdr:nvSpPr>
        <xdr:cNvPr id="12" name="Rectangle 11">
          <a:extLst>
            <a:ext uri="{FF2B5EF4-FFF2-40B4-BE49-F238E27FC236}">
              <a16:creationId xmlns:a16="http://schemas.microsoft.com/office/drawing/2014/main" id="{03460FF7-D739-E3E0-0299-2E76978EAEB3}"/>
            </a:ext>
          </a:extLst>
        </xdr:cNvPr>
        <xdr:cNvSpPr/>
      </xdr:nvSpPr>
      <xdr:spPr>
        <a:xfrm>
          <a:off x="12401550" y="6696076"/>
          <a:ext cx="57150" cy="333374"/>
        </a:xfrm>
        <a:prstGeom prst="rect">
          <a:avLst/>
        </a:prstGeom>
        <a:solidFill>
          <a:schemeClr val="accent3">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1</xdr:col>
      <xdr:colOff>57150</xdr:colOff>
      <xdr:row>6</xdr:row>
      <xdr:rowOff>38100</xdr:rowOff>
    </xdr:from>
    <xdr:to>
      <xdr:col>1</xdr:col>
      <xdr:colOff>2695832</xdr:colOff>
      <xdr:row>9</xdr:row>
      <xdr:rowOff>240995</xdr:rowOff>
    </xdr:to>
    <xdr:pic>
      <xdr:nvPicPr>
        <xdr:cNvPr id="2" name="Image 1">
          <a:extLst>
            <a:ext uri="{FF2B5EF4-FFF2-40B4-BE49-F238E27FC236}">
              <a16:creationId xmlns:a16="http://schemas.microsoft.com/office/drawing/2014/main" id="{FC053D79-886B-419D-92D6-3D1182F7001B}"/>
            </a:ext>
          </a:extLst>
        </xdr:cNvPr>
        <xdr:cNvPicPr>
          <a:picLocks noChangeAspect="1"/>
        </xdr:cNvPicPr>
      </xdr:nvPicPr>
      <xdr:blipFill rotWithShape="1">
        <a:blip xmlns:r="http://schemas.openxmlformats.org/officeDocument/2006/relationships" r:embed="rId1"/>
        <a:srcRect t="5414"/>
        <a:stretch/>
      </xdr:blipFill>
      <xdr:spPr>
        <a:xfrm>
          <a:off x="466725" y="1647825"/>
          <a:ext cx="2638682" cy="1155395"/>
        </a:xfrm>
        <a:prstGeom prst="rect">
          <a:avLst/>
        </a:prstGeom>
      </xdr:spPr>
    </xdr:pic>
    <xdr:clientData/>
  </xdr:twoCellAnchor>
  <xdr:twoCellAnchor editAs="oneCell">
    <xdr:from>
      <xdr:col>0</xdr:col>
      <xdr:colOff>209550</xdr:colOff>
      <xdr:row>0</xdr:row>
      <xdr:rowOff>180975</xdr:rowOff>
    </xdr:from>
    <xdr:to>
      <xdr:col>1</xdr:col>
      <xdr:colOff>1304925</xdr:colOff>
      <xdr:row>3</xdr:row>
      <xdr:rowOff>183791</xdr:rowOff>
    </xdr:to>
    <xdr:pic>
      <xdr:nvPicPr>
        <xdr:cNvPr id="4" name="Image 3">
          <a:extLst>
            <a:ext uri="{FF2B5EF4-FFF2-40B4-BE49-F238E27FC236}">
              <a16:creationId xmlns:a16="http://schemas.microsoft.com/office/drawing/2014/main" id="{43F34441-96C8-4525-A19A-DD5E4675F80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9550" y="180975"/>
          <a:ext cx="1314450" cy="6124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104776</xdr:colOff>
      <xdr:row>25</xdr:row>
      <xdr:rowOff>9525</xdr:rowOff>
    </xdr:from>
    <xdr:to>
      <xdr:col>11</xdr:col>
      <xdr:colOff>276226</xdr:colOff>
      <xdr:row>25</xdr:row>
      <xdr:rowOff>219075</xdr:rowOff>
    </xdr:to>
    <xdr:sp macro="" textlink="">
      <xdr:nvSpPr>
        <xdr:cNvPr id="10" name="Flèche : bas 9">
          <a:extLst>
            <a:ext uri="{FF2B5EF4-FFF2-40B4-BE49-F238E27FC236}">
              <a16:creationId xmlns:a16="http://schemas.microsoft.com/office/drawing/2014/main" id="{73AF375E-2FEB-DC19-D5E0-728C6B3AB742}"/>
            </a:ext>
          </a:extLst>
        </xdr:cNvPr>
        <xdr:cNvSpPr/>
      </xdr:nvSpPr>
      <xdr:spPr>
        <a:xfrm>
          <a:off x="8658226" y="7038975"/>
          <a:ext cx="171450" cy="20955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11</xdr:col>
      <xdr:colOff>152398</xdr:colOff>
      <xdr:row>24</xdr:row>
      <xdr:rowOff>238125</xdr:rowOff>
    </xdr:from>
    <xdr:to>
      <xdr:col>15</xdr:col>
      <xdr:colOff>390524</xdr:colOff>
      <xdr:row>25</xdr:row>
      <xdr:rowOff>36194</xdr:rowOff>
    </xdr:to>
    <xdr:sp macro="" textlink="">
      <xdr:nvSpPr>
        <xdr:cNvPr id="11" name="Rectangle 10">
          <a:extLst>
            <a:ext uri="{FF2B5EF4-FFF2-40B4-BE49-F238E27FC236}">
              <a16:creationId xmlns:a16="http://schemas.microsoft.com/office/drawing/2014/main" id="{980DC588-685D-37E0-5DB4-8A26F0E5EBCB}"/>
            </a:ext>
          </a:extLst>
        </xdr:cNvPr>
        <xdr:cNvSpPr/>
      </xdr:nvSpPr>
      <xdr:spPr>
        <a:xfrm>
          <a:off x="8705848" y="7019925"/>
          <a:ext cx="3752851" cy="4571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11</xdr:col>
      <xdr:colOff>1266825</xdr:colOff>
      <xdr:row>23</xdr:row>
      <xdr:rowOff>219075</xdr:rowOff>
    </xdr:from>
    <xdr:to>
      <xdr:col>13</xdr:col>
      <xdr:colOff>465375</xdr:colOff>
      <xdr:row>24</xdr:row>
      <xdr:rowOff>223425</xdr:rowOff>
    </xdr:to>
    <xdr:sp macro="" textlink="">
      <xdr:nvSpPr>
        <xdr:cNvPr id="3" name="ZoneTexte 2">
          <a:extLst>
            <a:ext uri="{FF2B5EF4-FFF2-40B4-BE49-F238E27FC236}">
              <a16:creationId xmlns:a16="http://schemas.microsoft.com/office/drawing/2014/main" id="{627A882F-B89F-6598-0A86-AE6709D5E9D3}"/>
            </a:ext>
          </a:extLst>
        </xdr:cNvPr>
        <xdr:cNvSpPr txBox="1"/>
      </xdr:nvSpPr>
      <xdr:spPr>
        <a:xfrm>
          <a:off x="9820275" y="6753225"/>
          <a:ext cx="1656000" cy="252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fr-FR" sz="1400" b="1">
              <a:solidFill>
                <a:schemeClr val="accent1"/>
              </a:solidFill>
              <a:latin typeface="Century Gothic" panose="020B0502020202020204" pitchFamily="34" charset="0"/>
            </a:rPr>
            <a:t>permet d'obtenir</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girod\Desktop\mod&#232;les%20d'arr&#234;t&#233;s\OUTILS%20DE%20CALCUL\Indemnit&#233;%20de%20Licenciement.xlsx" TargetMode="External"/><Relationship Id="rId1" Type="http://schemas.openxmlformats.org/officeDocument/2006/relationships/externalLinkPath" Target="https://cdg50fr-my.sharepoint.com/Users/m.girod/Desktop/mod&#232;les%20d'arr&#234;t&#233;s/OUTILS%20DE%20CALCUL/INDEMNITE%20DE%20LICENCIEMENT/Indemnit&#233;%20de%20Licenciem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ALCUL PERIODE"/>
      <sheetName val="GRADES"/>
      <sheetName val="indices-ave"/>
    </sheetNames>
    <sheetDataSet>
      <sheetData sheetId="0"/>
      <sheetData sheetId="1" refreshError="1"/>
      <sheetData sheetId="2"/>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Thème Office">
  <a:themeElements>
    <a:clrScheme name="CDG50">
      <a:dk1>
        <a:sysClr val="windowText" lastClr="000000"/>
      </a:dk1>
      <a:lt1>
        <a:sysClr val="window" lastClr="FFFFFF"/>
      </a:lt1>
      <a:dk2>
        <a:srgbClr val="B487C0"/>
      </a:dk2>
      <a:lt2>
        <a:srgbClr val="D57284"/>
      </a:lt2>
      <a:accent1>
        <a:srgbClr val="C9435B"/>
      </a:accent1>
      <a:accent2>
        <a:srgbClr val="62386A"/>
      </a:accent2>
      <a:accent3>
        <a:srgbClr val="7E2535"/>
      </a:accent3>
      <a:accent4>
        <a:srgbClr val="D1BC4B"/>
      </a:accent4>
      <a:accent5>
        <a:srgbClr val="5C9FA3"/>
      </a:accent5>
      <a:accent6>
        <a:srgbClr val="606BB4"/>
      </a:accent6>
      <a:hlink>
        <a:srgbClr val="62386A"/>
      </a:hlink>
      <a:folHlink>
        <a:srgbClr val="330A4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loda/id/JORFTEXT000000871608" TargetMode="External"/><Relationship Id="rId1" Type="http://schemas.openxmlformats.org/officeDocument/2006/relationships/hyperlink" Target="https://www.legifrance.gouv.fr/loda/id/LEGITEXT000006064760/"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9EA02-013E-4DAB-8451-F4426A0C73A4}">
  <sheetPr>
    <tabColor theme="4" tint="-0.249977111117893"/>
    <pageSetUpPr fitToPage="1"/>
  </sheetPr>
  <dimension ref="B1:V47"/>
  <sheetViews>
    <sheetView showGridLines="0" showZeros="0" tabSelected="1" topLeftCell="B1" workbookViewId="0">
      <selection activeCell="L25" sqref="L25"/>
    </sheetView>
  </sheetViews>
  <sheetFormatPr baseColWidth="10" defaultColWidth="0" defaultRowHeight="16.5" zeroHeight="1"/>
  <cols>
    <col min="1" max="1" width="11.5703125" style="11" hidden="1" customWidth="1"/>
    <col min="2" max="2" width="13" style="19" customWidth="1"/>
    <col min="3" max="3" width="27.140625" style="11" customWidth="1"/>
    <col min="4" max="4" width="21.42578125" style="11" customWidth="1"/>
    <col min="5" max="5" width="9.7109375" style="11" hidden="1" customWidth="1"/>
    <col min="6" max="8" width="5.5703125" style="11" hidden="1" customWidth="1"/>
    <col min="9" max="10" width="11.28515625" style="11" hidden="1" customWidth="1"/>
    <col min="11" max="11" width="23.7109375" style="11" hidden="1" customWidth="1"/>
    <col min="12" max="12" width="18.5703125" style="11" customWidth="1"/>
    <col min="13" max="13" width="20.5703125" style="11" customWidth="1"/>
    <col min="14" max="14" width="16.28515625" style="11" customWidth="1"/>
    <col min="15" max="15" width="11.5703125" style="11" customWidth="1"/>
    <col min="16" max="16" width="3.85546875" style="13" customWidth="1"/>
    <col min="17" max="20" width="11.5703125" style="13" hidden="1" customWidth="1"/>
    <col min="21" max="16384" width="11.5703125" style="11" hidden="1"/>
  </cols>
  <sheetData>
    <row r="1" spans="2:22" s="32" customFormat="1" ht="24.75" customHeight="1">
      <c r="B1" s="35"/>
      <c r="C1" s="137" t="s">
        <v>34</v>
      </c>
      <c r="D1" s="137"/>
      <c r="E1" s="137"/>
      <c r="F1" s="137"/>
      <c r="G1" s="137"/>
      <c r="H1" s="137"/>
      <c r="I1" s="137"/>
      <c r="J1" s="137"/>
      <c r="K1" s="137"/>
      <c r="L1" s="137"/>
      <c r="M1" s="137"/>
      <c r="N1" s="137"/>
      <c r="O1" s="137"/>
      <c r="P1" s="31"/>
      <c r="Q1" s="31"/>
      <c r="R1" s="31"/>
      <c r="S1" s="31"/>
      <c r="T1" s="31"/>
    </row>
    <row r="2" spans="2:22" s="32" customFormat="1" ht="25.5" customHeight="1">
      <c r="B2" s="35"/>
      <c r="C2" s="137"/>
      <c r="D2" s="137"/>
      <c r="E2" s="137"/>
      <c r="F2" s="137"/>
      <c r="G2" s="137"/>
      <c r="H2" s="137"/>
      <c r="I2" s="137"/>
      <c r="J2" s="137"/>
      <c r="K2" s="137"/>
      <c r="L2" s="137"/>
      <c r="M2" s="137"/>
      <c r="N2" s="137"/>
      <c r="O2" s="137"/>
      <c r="P2" s="31"/>
      <c r="Q2" s="31"/>
      <c r="R2" s="31"/>
      <c r="S2" s="31"/>
      <c r="T2" s="31"/>
    </row>
    <row r="3" spans="2:22" s="34" customFormat="1" ht="21" customHeight="1">
      <c r="B3" s="35"/>
      <c r="C3" s="137"/>
      <c r="D3" s="137"/>
      <c r="E3" s="137"/>
      <c r="F3" s="137"/>
      <c r="G3" s="137"/>
      <c r="H3" s="137"/>
      <c r="I3" s="137"/>
      <c r="J3" s="137"/>
      <c r="K3" s="137"/>
      <c r="L3" s="137"/>
      <c r="M3" s="137"/>
      <c r="N3" s="137"/>
      <c r="O3" s="137"/>
      <c r="P3" s="33"/>
      <c r="Q3" s="33"/>
      <c r="R3" s="33"/>
      <c r="S3" s="33"/>
      <c r="T3" s="33"/>
      <c r="U3" s="33"/>
      <c r="V3" s="33"/>
    </row>
    <row r="4" spans="2:22" s="34" customFormat="1" ht="15" customHeight="1">
      <c r="B4" s="36"/>
      <c r="C4" s="37"/>
      <c r="D4" s="37"/>
      <c r="E4" s="37"/>
      <c r="F4" s="37"/>
      <c r="G4" s="37"/>
      <c r="H4" s="37"/>
      <c r="I4" s="37"/>
      <c r="J4" s="37"/>
      <c r="K4" s="37"/>
      <c r="L4" s="37"/>
      <c r="M4" s="37"/>
      <c r="N4" s="37"/>
      <c r="O4" s="33"/>
      <c r="P4" s="33"/>
      <c r="Q4" s="33"/>
      <c r="R4" s="33"/>
      <c r="S4" s="33"/>
      <c r="T4" s="33"/>
      <c r="U4" s="33"/>
      <c r="V4" s="33"/>
    </row>
    <row r="5" spans="2:22" s="2" customFormat="1" ht="24.95" customHeight="1">
      <c r="B5" s="28" t="s">
        <v>7</v>
      </c>
      <c r="C5" s="1"/>
      <c r="D5" s="1"/>
      <c r="E5" s="1"/>
      <c r="F5" s="1"/>
      <c r="G5" s="1"/>
      <c r="H5" s="1"/>
      <c r="I5" s="1"/>
      <c r="J5" s="1"/>
      <c r="K5" s="1"/>
      <c r="L5" s="1"/>
      <c r="M5" s="1"/>
      <c r="N5" s="1"/>
      <c r="O5" s="1"/>
      <c r="P5" s="1"/>
      <c r="Q5" s="1"/>
      <c r="R5" s="1"/>
      <c r="S5" s="1"/>
      <c r="T5" s="1"/>
      <c r="U5" s="1"/>
      <c r="V5" s="1"/>
    </row>
    <row r="6" spans="2:22" s="2" customFormat="1" ht="23.25" customHeight="1">
      <c r="B6" s="28" t="s">
        <v>6</v>
      </c>
      <c r="C6" s="1"/>
      <c r="D6" s="1"/>
      <c r="E6" s="1"/>
      <c r="F6" s="1"/>
      <c r="G6" s="1"/>
      <c r="H6" s="1"/>
      <c r="I6" s="1"/>
      <c r="J6" s="1"/>
      <c r="K6" s="1"/>
      <c r="L6" s="1"/>
      <c r="M6" s="1"/>
      <c r="N6" s="1"/>
      <c r="O6" s="1"/>
      <c r="P6" s="1"/>
      <c r="Q6" s="1"/>
      <c r="R6" s="1"/>
      <c r="S6" s="1"/>
      <c r="T6" s="1"/>
      <c r="U6" s="1"/>
      <c r="V6" s="1"/>
    </row>
    <row r="7" spans="2:22" s="2" customFormat="1" ht="16.5" customHeight="1">
      <c r="B7" s="28"/>
      <c r="C7" s="1"/>
      <c r="D7" s="1"/>
      <c r="E7" s="1"/>
      <c r="F7" s="1"/>
      <c r="G7" s="1"/>
      <c r="H7" s="1"/>
      <c r="I7" s="1"/>
      <c r="J7" s="1"/>
      <c r="K7" s="1"/>
      <c r="L7" s="1"/>
      <c r="M7" s="1"/>
      <c r="N7" s="1"/>
      <c r="O7" s="1"/>
      <c r="P7" s="1"/>
      <c r="Q7" s="1"/>
      <c r="R7" s="1"/>
      <c r="S7" s="1"/>
      <c r="T7" s="1"/>
      <c r="U7" s="1"/>
      <c r="V7" s="1"/>
    </row>
    <row r="8" spans="2:22" s="2" customFormat="1" ht="66.75" customHeight="1">
      <c r="B8" s="39"/>
      <c r="C8" s="138" t="s">
        <v>24</v>
      </c>
      <c r="D8" s="138"/>
      <c r="E8" s="138"/>
      <c r="F8" s="138"/>
      <c r="G8" s="138"/>
      <c r="H8" s="138"/>
      <c r="I8" s="138"/>
      <c r="J8" s="138"/>
      <c r="K8" s="138"/>
      <c r="L8" s="138"/>
      <c r="M8" s="138"/>
      <c r="N8" s="138"/>
      <c r="O8" s="138"/>
      <c r="P8" s="1"/>
      <c r="Q8" s="1"/>
      <c r="R8" s="1"/>
      <c r="S8" s="1"/>
      <c r="T8" s="1"/>
      <c r="U8" s="1"/>
      <c r="V8" s="1"/>
    </row>
    <row r="9" spans="2:22" s="2" customFormat="1" ht="8.25" customHeight="1">
      <c r="B9" s="39"/>
      <c r="C9" s="38"/>
      <c r="D9" s="38"/>
      <c r="E9" s="38"/>
      <c r="F9" s="38"/>
      <c r="G9" s="38"/>
      <c r="H9" s="38"/>
      <c r="I9" s="38"/>
      <c r="J9" s="38"/>
      <c r="K9" s="38"/>
      <c r="L9" s="38"/>
      <c r="M9" s="38"/>
      <c r="N9" s="38"/>
      <c r="O9" s="1"/>
      <c r="P9" s="1"/>
      <c r="Q9" s="1"/>
      <c r="R9" s="1"/>
      <c r="S9" s="1"/>
      <c r="T9" s="1"/>
      <c r="U9" s="1"/>
      <c r="V9" s="1"/>
    </row>
    <row r="10" spans="2:22" s="2" customFormat="1" ht="50.25" customHeight="1">
      <c r="B10" s="39"/>
      <c r="C10" s="50" t="s">
        <v>9</v>
      </c>
      <c r="D10" s="38"/>
      <c r="E10" s="38"/>
      <c r="F10" s="38"/>
      <c r="G10" s="38"/>
      <c r="H10" s="38"/>
      <c r="I10" s="38"/>
      <c r="J10" s="38"/>
      <c r="K10" s="38"/>
      <c r="L10" s="131" t="s">
        <v>10</v>
      </c>
      <c r="M10" s="131"/>
      <c r="N10" s="38"/>
      <c r="O10" s="1"/>
      <c r="P10" s="1"/>
      <c r="Q10" s="1"/>
      <c r="R10" s="1"/>
      <c r="S10" s="1"/>
      <c r="T10" s="1"/>
      <c r="U10" s="1"/>
      <c r="V10" s="1"/>
    </row>
    <row r="11" spans="2:22" s="2" customFormat="1" ht="12.75" customHeight="1">
      <c r="B11" s="39"/>
      <c r="C11" s="40"/>
      <c r="D11" s="38"/>
      <c r="E11" s="38"/>
      <c r="F11" s="38"/>
      <c r="G11" s="38"/>
      <c r="H11" s="38"/>
      <c r="I11" s="38"/>
      <c r="J11" s="38"/>
      <c r="K11" s="38"/>
      <c r="L11" s="40"/>
      <c r="M11" s="40"/>
      <c r="N11" s="38"/>
      <c r="O11" s="1"/>
      <c r="P11" s="1"/>
      <c r="Q11" s="1"/>
      <c r="R11" s="1"/>
      <c r="S11" s="1"/>
      <c r="T11" s="1"/>
      <c r="U11" s="1"/>
      <c r="V11" s="1"/>
    </row>
    <row r="12" spans="2:22" s="2" customFormat="1" ht="50.25" customHeight="1">
      <c r="B12" s="41"/>
      <c r="C12" s="139" t="s">
        <v>33</v>
      </c>
      <c r="D12" s="139"/>
      <c r="E12" s="139"/>
      <c r="F12" s="139"/>
      <c r="G12" s="139"/>
      <c r="H12" s="139"/>
      <c r="I12" s="139"/>
      <c r="J12" s="139"/>
      <c r="K12" s="139"/>
      <c r="L12" s="139"/>
      <c r="M12" s="139"/>
      <c r="N12" s="139"/>
      <c r="O12" s="139"/>
      <c r="P12" s="1"/>
      <c r="Q12" s="1"/>
      <c r="R12" s="1"/>
      <c r="S12" s="1"/>
      <c r="T12" s="1"/>
      <c r="U12" s="1"/>
      <c r="V12" s="1"/>
    </row>
    <row r="13" spans="2:22" s="2" customFormat="1" ht="3" customHeight="1">
      <c r="B13" s="39"/>
      <c r="C13" s="38"/>
      <c r="D13" s="38"/>
      <c r="E13" s="38"/>
      <c r="F13" s="38"/>
      <c r="G13" s="38"/>
      <c r="H13" s="38"/>
      <c r="I13" s="38"/>
      <c r="J13" s="38"/>
      <c r="K13" s="38"/>
      <c r="L13" s="38"/>
      <c r="M13" s="38"/>
      <c r="N13" s="38"/>
      <c r="O13" s="1"/>
      <c r="P13" s="1"/>
      <c r="Q13" s="1"/>
      <c r="R13" s="1"/>
      <c r="S13" s="1"/>
      <c r="T13" s="1"/>
      <c r="U13" s="1"/>
      <c r="V13" s="1"/>
    </row>
    <row r="14" spans="2:22" s="2" customFormat="1" ht="5.25" customHeight="1" thickBot="1">
      <c r="B14" s="30"/>
      <c r="C14" s="30"/>
      <c r="D14" s="30"/>
      <c r="E14" s="30"/>
      <c r="F14" s="30"/>
      <c r="G14" s="30"/>
      <c r="H14" s="30"/>
      <c r="I14" s="30"/>
      <c r="J14" s="30"/>
      <c r="K14" s="30"/>
      <c r="L14" s="30"/>
      <c r="M14" s="30"/>
      <c r="N14" s="1"/>
      <c r="O14" s="1"/>
      <c r="P14" s="1"/>
      <c r="Q14" s="1"/>
      <c r="R14" s="1"/>
      <c r="S14" s="1"/>
      <c r="T14" s="1"/>
      <c r="U14" s="1"/>
      <c r="V14" s="1"/>
    </row>
    <row r="15" spans="2:22" s="2" customFormat="1" ht="69.75" customHeight="1" thickBot="1">
      <c r="B15" s="29"/>
      <c r="C15" s="140" t="s">
        <v>8</v>
      </c>
      <c r="D15" s="141"/>
      <c r="E15" s="141"/>
      <c r="F15" s="141"/>
      <c r="G15" s="141"/>
      <c r="H15" s="141"/>
      <c r="I15" s="141"/>
      <c r="J15" s="141"/>
      <c r="K15" s="141"/>
      <c r="L15" s="141"/>
      <c r="M15" s="141"/>
      <c r="N15" s="141"/>
      <c r="O15" s="142"/>
      <c r="P15" s="1"/>
      <c r="Q15" s="1"/>
      <c r="R15" s="1"/>
      <c r="S15" s="1"/>
      <c r="T15" s="1"/>
      <c r="U15" s="1"/>
      <c r="V15" s="1"/>
    </row>
    <row r="16" spans="2:22" s="6" customFormat="1" ht="17.25" customHeight="1">
      <c r="B16" s="1"/>
      <c r="C16" s="20"/>
      <c r="D16" s="20"/>
      <c r="E16" s="20"/>
      <c r="F16" s="20"/>
      <c r="G16" s="20"/>
      <c r="H16" s="20"/>
      <c r="I16" s="20"/>
      <c r="J16" s="20"/>
      <c r="K16" s="20"/>
      <c r="L16" s="20"/>
      <c r="M16" s="20"/>
      <c r="N16" s="20"/>
      <c r="O16" s="3"/>
      <c r="P16" s="4"/>
      <c r="Q16" s="4"/>
      <c r="R16" s="4"/>
      <c r="S16" s="4"/>
      <c r="T16" s="4"/>
      <c r="U16" s="5"/>
      <c r="V16" s="5"/>
    </row>
    <row r="17" spans="2:22" s="6" customFormat="1" ht="15" customHeight="1">
      <c r="B17" s="20"/>
      <c r="C17" s="27"/>
      <c r="D17" s="27"/>
      <c r="E17" s="27"/>
      <c r="F17" s="27"/>
      <c r="G17" s="27"/>
      <c r="H17" s="27"/>
      <c r="I17" s="27"/>
      <c r="J17" s="27"/>
      <c r="K17" s="27"/>
      <c r="L17" s="27"/>
      <c r="M17" s="27"/>
      <c r="N17" s="27"/>
      <c r="O17" s="7"/>
      <c r="P17" s="8"/>
      <c r="Q17" s="8"/>
      <c r="R17" s="8"/>
      <c r="S17" s="8"/>
      <c r="T17" s="8"/>
      <c r="U17" s="5"/>
      <c r="V17" s="5"/>
    </row>
    <row r="18" spans="2:22">
      <c r="B18" s="7"/>
      <c r="C18" s="9"/>
      <c r="D18" s="9" t="s">
        <v>22</v>
      </c>
      <c r="E18" s="9"/>
      <c r="F18" s="9"/>
      <c r="G18" s="9"/>
      <c r="H18" s="9"/>
      <c r="I18" s="9"/>
      <c r="J18" s="9"/>
      <c r="K18" s="9"/>
      <c r="L18" s="9"/>
      <c r="M18" s="9"/>
      <c r="N18" s="9"/>
      <c r="O18" s="9"/>
      <c r="P18" s="10"/>
      <c r="Q18" s="10"/>
      <c r="R18" s="10"/>
      <c r="S18" s="10"/>
      <c r="T18" s="10"/>
    </row>
    <row r="19" spans="2:22" ht="17.25" thickBot="1">
      <c r="B19" s="7"/>
      <c r="C19" s="9"/>
      <c r="D19" s="9"/>
      <c r="E19" s="9"/>
      <c r="F19" s="9"/>
      <c r="G19" s="9"/>
      <c r="H19" s="9"/>
      <c r="I19" s="9"/>
      <c r="J19" s="9"/>
      <c r="K19" s="9"/>
      <c r="L19" s="9"/>
      <c r="M19" s="9"/>
      <c r="N19" s="9"/>
      <c r="O19" s="9"/>
      <c r="P19" s="10"/>
      <c r="Q19" s="10"/>
      <c r="R19" s="10"/>
      <c r="S19" s="10"/>
      <c r="T19" s="10"/>
    </row>
    <row r="20" spans="2:22" ht="17.25" thickBot="1">
      <c r="B20" s="7"/>
      <c r="C20" s="7" t="s">
        <v>4</v>
      </c>
      <c r="D20" s="134" t="s">
        <v>37</v>
      </c>
      <c r="E20" s="135"/>
      <c r="F20" s="135"/>
      <c r="G20" s="135"/>
      <c r="H20" s="135"/>
      <c r="I20" s="135"/>
      <c r="J20" s="135"/>
      <c r="K20" s="135"/>
      <c r="L20" s="135"/>
      <c r="M20" s="136"/>
      <c r="N20" s="9"/>
      <c r="O20" s="9"/>
      <c r="P20" s="10"/>
      <c r="Q20" s="10"/>
      <c r="R20" s="10"/>
      <c r="S20" s="10"/>
      <c r="T20" s="10"/>
    </row>
    <row r="21" spans="2:22" ht="17.25" thickBot="1">
      <c r="B21" s="7"/>
      <c r="C21" s="9"/>
      <c r="D21" s="9"/>
      <c r="E21" s="9"/>
      <c r="F21" s="9"/>
      <c r="G21" s="9"/>
      <c r="H21" s="9"/>
      <c r="I21" s="9"/>
      <c r="J21" s="9"/>
      <c r="K21" s="9"/>
      <c r="L21" s="9"/>
      <c r="M21" s="9"/>
      <c r="N21" s="9"/>
      <c r="O21" s="9"/>
      <c r="P21" s="10"/>
      <c r="Q21" s="10"/>
      <c r="R21" s="10"/>
      <c r="S21" s="10"/>
      <c r="T21" s="10"/>
    </row>
    <row r="22" spans="2:22" ht="26.25" customHeight="1">
      <c r="B22" s="9"/>
      <c r="C22" s="143" t="s">
        <v>1</v>
      </c>
      <c r="D22" s="144"/>
      <c r="E22" s="127" t="s">
        <v>0</v>
      </c>
      <c r="F22" s="145"/>
      <c r="G22" s="145"/>
      <c r="H22" s="145"/>
      <c r="I22" s="145"/>
      <c r="J22" s="145"/>
      <c r="K22" s="145"/>
      <c r="L22" s="147" t="s">
        <v>3</v>
      </c>
      <c r="M22" s="132" t="s">
        <v>5</v>
      </c>
      <c r="N22" s="21"/>
      <c r="O22" s="22"/>
      <c r="P22" s="22"/>
      <c r="Q22" s="22"/>
      <c r="R22" s="22"/>
      <c r="S22" s="22"/>
      <c r="T22" s="12"/>
      <c r="U22" s="12"/>
    </row>
    <row r="23" spans="2:22" ht="32.25" customHeight="1">
      <c r="B23" s="49"/>
      <c r="C23" s="25" t="s">
        <v>31</v>
      </c>
      <c r="D23" s="26" t="s">
        <v>32</v>
      </c>
      <c r="E23" s="128"/>
      <c r="F23" s="146"/>
      <c r="G23" s="146"/>
      <c r="H23" s="146"/>
      <c r="I23" s="146"/>
      <c r="J23" s="146"/>
      <c r="K23" s="146"/>
      <c r="L23" s="148"/>
      <c r="M23" s="133"/>
      <c r="N23" s="21"/>
      <c r="O23" s="22"/>
      <c r="P23" s="22"/>
      <c r="Q23" s="22"/>
      <c r="R23" s="22"/>
      <c r="S23" s="22"/>
      <c r="T23" s="12"/>
      <c r="U23" s="12"/>
    </row>
    <row r="24" spans="2:22" ht="20.100000000000001" customHeight="1">
      <c r="B24" s="24"/>
      <c r="C24" s="42"/>
      <c r="D24" s="43"/>
      <c r="E24" s="44">
        <f>DATEDIF(C24,D24,"d")+1</f>
        <v>1</v>
      </c>
      <c r="F24" s="45"/>
      <c r="G24" s="46"/>
      <c r="H24" s="45"/>
      <c r="I24" s="46"/>
      <c r="J24" s="45"/>
      <c r="K24" s="46"/>
      <c r="L24" s="47"/>
      <c r="M24" s="115">
        <f>ROUND(L24*5*E24/365,2)</f>
        <v>0</v>
      </c>
      <c r="N24" s="119"/>
      <c r="O24" s="23"/>
      <c r="P24" s="23"/>
      <c r="Q24" s="23"/>
      <c r="R24" s="23"/>
      <c r="S24" s="23"/>
      <c r="T24" s="11"/>
    </row>
    <row r="25" spans="2:22" ht="20.100000000000001" customHeight="1">
      <c r="B25" s="24"/>
      <c r="C25" s="42"/>
      <c r="D25" s="43"/>
      <c r="E25" s="44">
        <f>DATEDIF(C25,D25,"d")+1</f>
        <v>1</v>
      </c>
      <c r="F25" s="45"/>
      <c r="G25" s="46"/>
      <c r="H25" s="45"/>
      <c r="I25" s="46"/>
      <c r="J25" s="45"/>
      <c r="K25" s="46"/>
      <c r="L25" s="47"/>
      <c r="M25" s="203">
        <f>ROUND(L25*5*E25/365,2)</f>
        <v>0</v>
      </c>
      <c r="N25" s="119"/>
      <c r="O25" s="23"/>
      <c r="P25" s="23"/>
      <c r="Q25" s="23"/>
      <c r="R25" s="23"/>
      <c r="S25" s="23"/>
      <c r="T25" s="11"/>
    </row>
    <row r="26" spans="2:22" ht="20.100000000000001" customHeight="1">
      <c r="B26" s="24"/>
      <c r="C26" s="42"/>
      <c r="D26" s="43"/>
      <c r="E26" s="44">
        <f>DATEDIF(C26,D26,"d")+1</f>
        <v>1</v>
      </c>
      <c r="F26" s="45"/>
      <c r="G26" s="46"/>
      <c r="H26" s="45"/>
      <c r="I26" s="46"/>
      <c r="J26" s="45"/>
      <c r="K26" s="46"/>
      <c r="L26" s="47"/>
      <c r="M26" s="115">
        <f>ROUND(L26*5*E26/365,2)</f>
        <v>0</v>
      </c>
      <c r="N26" s="119"/>
      <c r="O26" s="23"/>
      <c r="P26" s="23"/>
      <c r="Q26" s="23"/>
      <c r="R26" s="23"/>
      <c r="S26" s="23"/>
      <c r="T26" s="11"/>
    </row>
    <row r="27" spans="2:22" ht="20.100000000000001" customHeight="1" thickBot="1">
      <c r="B27" s="24"/>
      <c r="C27" s="42"/>
      <c r="D27" s="43"/>
      <c r="E27" s="44">
        <f t="shared" ref="E27" si="0">DATEDIF(C27,D27,"d")+1</f>
        <v>1</v>
      </c>
      <c r="F27" s="45"/>
      <c r="G27" s="46"/>
      <c r="H27" s="45"/>
      <c r="I27" s="46"/>
      <c r="J27" s="45"/>
      <c r="K27" s="46"/>
      <c r="L27" s="47">
        <v>0</v>
      </c>
      <c r="M27" s="115">
        <f>ROUND(L27*5*E27/365,2)</f>
        <v>0</v>
      </c>
      <c r="N27" s="119"/>
      <c r="O27" s="23"/>
      <c r="P27" s="23"/>
      <c r="Q27" s="23"/>
      <c r="R27" s="23"/>
      <c r="S27" s="23"/>
      <c r="T27" s="11"/>
    </row>
    <row r="28" spans="2:22" ht="75.75" customHeight="1" thickBot="1">
      <c r="B28" s="24"/>
      <c r="C28" s="129" t="s">
        <v>28</v>
      </c>
      <c r="D28" s="130"/>
      <c r="E28" s="130"/>
      <c r="F28" s="130"/>
      <c r="G28" s="130"/>
      <c r="H28" s="130"/>
      <c r="I28" s="130"/>
      <c r="J28" s="130"/>
      <c r="K28" s="130"/>
      <c r="L28" s="130"/>
      <c r="M28" s="48">
        <f>ROUNDUP(SUM(M24:M27)*2,0)/2</f>
        <v>0</v>
      </c>
      <c r="N28" s="120"/>
      <c r="O28" s="14"/>
      <c r="P28" s="15"/>
      <c r="Q28" s="15"/>
      <c r="R28" s="15"/>
      <c r="S28" s="15"/>
      <c r="T28" s="15"/>
    </row>
    <row r="29" spans="2:22" ht="19.5" customHeight="1">
      <c r="B29" s="13"/>
      <c r="C29" s="16"/>
      <c r="D29" s="16"/>
      <c r="E29" s="16"/>
      <c r="F29" s="16"/>
      <c r="G29" s="16"/>
      <c r="H29" s="16"/>
      <c r="I29" s="16"/>
      <c r="J29" s="16"/>
      <c r="K29" s="16"/>
      <c r="L29" s="16"/>
      <c r="M29" s="16"/>
      <c r="N29" s="16"/>
      <c r="P29" s="11"/>
      <c r="Q29" s="11"/>
      <c r="R29" s="11"/>
      <c r="S29" s="11"/>
      <c r="T29" s="11"/>
    </row>
    <row r="30" spans="2:22" ht="19.5" customHeight="1">
      <c r="B30" s="16"/>
      <c r="P30" s="11"/>
      <c r="Q30" s="11"/>
      <c r="R30" s="11"/>
      <c r="S30" s="11"/>
      <c r="T30" s="11"/>
    </row>
    <row r="31" spans="2:22" ht="19.5" customHeight="1">
      <c r="B31" s="18"/>
    </row>
    <row r="32" spans="2:22" ht="19.5" customHeight="1"/>
    <row r="33" spans="4:12" ht="19.5" customHeight="1"/>
    <row r="34" spans="4:12" ht="19.5" customHeight="1">
      <c r="L34" s="23"/>
    </row>
    <row r="35" spans="4:12" ht="19.5" customHeight="1"/>
    <row r="36" spans="4:12" ht="19.5" customHeight="1"/>
    <row r="37" spans="4:12" ht="19.5" customHeight="1"/>
    <row r="38" spans="4:12" ht="19.5" customHeight="1"/>
    <row r="39" spans="4:12" ht="12" customHeight="1"/>
    <row r="40" spans="4:12" ht="19.5" customHeight="1">
      <c r="D40" s="116" t="s">
        <v>35</v>
      </c>
    </row>
    <row r="41" spans="4:12" ht="19.5" customHeight="1"/>
    <row r="42" spans="4:12" ht="19.5" hidden="1" customHeight="1"/>
    <row r="43" spans="4:12" ht="19.5" hidden="1" customHeight="1"/>
    <row r="44" spans="4:12" ht="19.5" hidden="1" customHeight="1"/>
    <row r="45" spans="4:12" ht="19.5" hidden="1" customHeight="1"/>
    <row r="46" spans="4:12"/>
    <row r="47" spans="4:12"/>
  </sheetData>
  <sheetProtection algorithmName="SHA-512" hashValue="9G5ui3aQwk9cYDBfxpLYCE1WU1NueiT1RXT3JWjsQPuyWmdeQLoQNswdcUHd6OMaCrlWJsNeQqdQUvdhhsYQgA==" saltValue="5cF3TCUcibYrNS1fycZiiw==" spinCount="100000" sheet="1" formatCells="0" formatColumns="0" formatRows="0" insertColumns="0" insertRows="0" insertHyperlinks="0" deleteColumns="0" deleteRows="0" sort="0" autoFilter="0" pivotTables="0"/>
  <mergeCells count="11">
    <mergeCell ref="C28:L28"/>
    <mergeCell ref="L10:M10"/>
    <mergeCell ref="M22:M23"/>
    <mergeCell ref="D20:M20"/>
    <mergeCell ref="C1:O3"/>
    <mergeCell ref="C8:O8"/>
    <mergeCell ref="C12:O12"/>
    <mergeCell ref="C15:O15"/>
    <mergeCell ref="C22:D22"/>
    <mergeCell ref="F22:K23"/>
    <mergeCell ref="L22:L23"/>
  </mergeCells>
  <conditionalFormatting sqref="C28">
    <cfRule type="expression" dxfId="16" priority="1">
      <formula>AB28="pb doublon période"</formula>
    </cfRule>
  </conditionalFormatting>
  <conditionalFormatting sqref="C24:D27">
    <cfRule type="expression" dxfId="15" priority="5">
      <formula>Q24="pb doublon période"</formula>
    </cfRule>
  </conditionalFormatting>
  <conditionalFormatting sqref="L24:L27">
    <cfRule type="expression" dxfId="14" priority="2">
      <formula>S24="pb doublon période"</formula>
    </cfRule>
  </conditionalFormatting>
  <dataValidations xWindow="215" yWindow="582" count="2">
    <dataValidation type="date" allowBlank="1" showInputMessage="1" showErrorMessage="1" promptTitle="DATE DE DEBUT" prompt="Cette date doit être comprise entre le 01/01/2026 et le 31/12/2026" sqref="C24:C27" xr:uid="{BD6FC8ED-08A6-4CF3-97CE-0C2C917EAEAC}">
      <formula1>46023</formula1>
      <formula2>46387</formula2>
    </dataValidation>
    <dataValidation type="date" allowBlank="1" showInputMessage="1" showErrorMessage="1" promptTitle="DATE DE FIN" prompt="Date comprise entre le 01/01/2026 et le 31/12/2026" sqref="D24:D27" xr:uid="{E99073D7-A958-461B-829B-B4522DA30314}">
      <formula1>46023</formula1>
      <formula2>46387</formula2>
    </dataValidation>
  </dataValidations>
  <hyperlinks>
    <hyperlink ref="B5" r:id="rId1" display="Décret n°85-1250 du 26 novembre 1985 relatif aux congés annuels des fonctionnaires territoriaux." xr:uid="{324D877A-6829-4F51-9035-AA0D36FCA439}"/>
    <hyperlink ref="B6" r:id="rId2" display="Décret n°88-145 du 15 février 1988 relatif aux agents contractuels de la fonction publique territoriale" xr:uid="{F4C47335-7E9E-4CFB-9112-84B053E0202F}"/>
  </hyperlinks>
  <printOptions horizontalCentered="1"/>
  <pageMargins left="0.39370078740157483" right="0.39370078740157483" top="0.39370078740157483" bottom="0.39370078740157483" header="0.15748031496062992" footer="0.15748031496062992"/>
  <pageSetup paperSize="9" scale="88" fitToHeight="2"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4CA8B-E0AF-4525-BAC3-7BB80CD69E9F}">
  <sheetPr>
    <tabColor theme="7" tint="0.39997558519241921"/>
    <pageSetUpPr fitToPage="1"/>
  </sheetPr>
  <dimension ref="A1:AA64"/>
  <sheetViews>
    <sheetView showGridLines="0" showRowColHeaders="0" workbookViewId="0">
      <selection activeCell="P6" sqref="P6"/>
    </sheetView>
  </sheetViews>
  <sheetFormatPr baseColWidth="10" defaultColWidth="0" defaultRowHeight="14.45" customHeight="1" zeroHeight="1"/>
  <cols>
    <col min="1" max="1" width="3.28515625" style="51" customWidth="1"/>
    <col min="2" max="2" width="41.28515625" style="51" customWidth="1"/>
    <col min="3" max="3" width="2.42578125" style="52" customWidth="1"/>
    <col min="4" max="4" width="16.42578125" style="53" customWidth="1"/>
    <col min="5" max="5" width="10.85546875" style="53" customWidth="1"/>
    <col min="6" max="6" width="6.140625" style="53" customWidth="1"/>
    <col min="7" max="7" width="12.140625" style="53" customWidth="1"/>
    <col min="8" max="8" width="11.85546875" style="53" customWidth="1"/>
    <col min="9" max="9" width="5.140625" style="54" customWidth="1"/>
    <col min="10" max="10" width="5.28515625" style="54" customWidth="1"/>
    <col min="11" max="11" width="8" style="55" customWidth="1"/>
    <col min="12" max="12" width="19.42578125" style="51" customWidth="1"/>
    <col min="13" max="13" width="17.42578125" style="51" customWidth="1"/>
    <col min="14" max="14" width="13.140625" style="51" customWidth="1"/>
    <col min="15" max="15" width="2.7109375" style="51" customWidth="1"/>
    <col min="16" max="16" width="10.42578125" style="51" customWidth="1"/>
    <col min="17" max="17" width="1.7109375" style="51" customWidth="1"/>
    <col min="18" max="18" width="10.85546875" style="51" customWidth="1"/>
    <col min="19" max="19" width="12.5703125" style="51" customWidth="1"/>
    <col min="20" max="20" width="4.140625" customWidth="1"/>
    <col min="21" max="16384" width="21.5703125" hidden="1"/>
  </cols>
  <sheetData>
    <row r="1" spans="1:24" ht="15">
      <c r="A1" s="69"/>
      <c r="B1" s="69"/>
      <c r="C1" s="70"/>
      <c r="D1" s="71"/>
      <c r="E1" s="71"/>
      <c r="F1" s="71"/>
      <c r="G1" s="71"/>
      <c r="H1" s="71"/>
      <c r="I1" s="72"/>
      <c r="J1" s="72"/>
      <c r="K1" s="73"/>
      <c r="L1" s="69"/>
      <c r="M1" s="69"/>
      <c r="N1" s="69"/>
      <c r="O1" s="69"/>
      <c r="P1" s="69"/>
      <c r="Q1" s="69"/>
      <c r="R1" s="69"/>
      <c r="S1" s="69"/>
      <c r="T1" s="117"/>
    </row>
    <row r="2" spans="1:24" s="32" customFormat="1" ht="24.75" customHeight="1">
      <c r="A2" s="56"/>
      <c r="B2" s="57"/>
      <c r="C2" s="149" t="s">
        <v>23</v>
      </c>
      <c r="D2" s="149"/>
      <c r="E2" s="149"/>
      <c r="F2" s="149"/>
      <c r="G2" s="149"/>
      <c r="H2" s="149"/>
      <c r="I2" s="149"/>
      <c r="J2" s="149"/>
      <c r="K2" s="149"/>
      <c r="L2" s="149"/>
      <c r="M2" s="149"/>
      <c r="N2" s="149"/>
      <c r="O2" s="149"/>
      <c r="P2" s="149"/>
      <c r="Q2" s="58"/>
      <c r="R2" s="59"/>
      <c r="S2" s="59"/>
      <c r="T2" s="31"/>
      <c r="U2" s="31"/>
      <c r="V2" s="31"/>
    </row>
    <row r="3" spans="1:24" s="32" customFormat="1" ht="8.25" customHeight="1">
      <c r="A3" s="56"/>
      <c r="B3" s="57"/>
      <c r="C3" s="149"/>
      <c r="D3" s="149"/>
      <c r="E3" s="149"/>
      <c r="F3" s="149"/>
      <c r="G3" s="149"/>
      <c r="H3" s="149"/>
      <c r="I3" s="149"/>
      <c r="J3" s="149"/>
      <c r="K3" s="149"/>
      <c r="L3" s="149"/>
      <c r="M3" s="149"/>
      <c r="N3" s="149"/>
      <c r="O3" s="149"/>
      <c r="P3" s="149"/>
      <c r="Q3" s="58"/>
      <c r="R3" s="59"/>
      <c r="S3" s="59"/>
      <c r="T3" s="31"/>
      <c r="U3" s="31"/>
      <c r="V3" s="31"/>
    </row>
    <row r="4" spans="1:24" s="34" customFormat="1" ht="21" customHeight="1">
      <c r="A4" s="60"/>
      <c r="B4" s="57"/>
      <c r="C4" s="149"/>
      <c r="D4" s="149"/>
      <c r="E4" s="149"/>
      <c r="F4" s="149"/>
      <c r="G4" s="149"/>
      <c r="H4" s="149"/>
      <c r="I4" s="149"/>
      <c r="J4" s="149"/>
      <c r="K4" s="149"/>
      <c r="L4" s="149"/>
      <c r="M4" s="149"/>
      <c r="N4" s="149"/>
      <c r="O4" s="149"/>
      <c r="P4" s="149"/>
      <c r="Q4" s="58"/>
      <c r="R4" s="61"/>
      <c r="S4" s="61"/>
      <c r="T4" s="33"/>
      <c r="U4" s="33"/>
      <c r="V4" s="33"/>
      <c r="W4" s="33"/>
      <c r="X4" s="33"/>
    </row>
    <row r="5" spans="1:24" ht="38.25" customHeight="1" thickBot="1">
      <c r="A5" s="69"/>
      <c r="B5" s="69"/>
      <c r="C5" s="70"/>
      <c r="D5" s="71"/>
      <c r="E5" s="71"/>
      <c r="F5" s="71"/>
      <c r="G5" s="71"/>
      <c r="H5" s="71"/>
      <c r="I5" s="72"/>
      <c r="J5" s="72"/>
      <c r="K5" s="73"/>
      <c r="L5" s="69"/>
      <c r="M5" s="121"/>
      <c r="N5" s="121"/>
      <c r="O5" s="121"/>
      <c r="P5" s="121"/>
      <c r="Q5" s="121"/>
      <c r="R5" s="121"/>
      <c r="S5" s="69"/>
      <c r="T5" s="117"/>
    </row>
    <row r="6" spans="1:24" ht="42" customHeight="1">
      <c r="A6" s="69"/>
      <c r="B6" s="150" t="s">
        <v>25</v>
      </c>
      <c r="C6" s="70"/>
      <c r="D6" s="63"/>
      <c r="E6" s="153" t="s">
        <v>29</v>
      </c>
      <c r="F6" s="153"/>
      <c r="G6" s="153"/>
      <c r="H6" s="153"/>
      <c r="I6" s="64" t="s">
        <v>26</v>
      </c>
      <c r="J6" s="154">
        <f>'Calcul CA'!$M$28</f>
        <v>0</v>
      </c>
      <c r="K6" s="154"/>
      <c r="L6" s="62"/>
      <c r="M6" s="122"/>
      <c r="N6" s="123"/>
      <c r="O6" s="123"/>
      <c r="P6" s="121"/>
      <c r="Q6" s="121"/>
      <c r="R6" s="121"/>
      <c r="S6" s="69"/>
      <c r="T6" s="117"/>
    </row>
    <row r="7" spans="1:24" ht="15">
      <c r="A7" s="69"/>
      <c r="B7" s="151"/>
      <c r="C7" s="70"/>
      <c r="D7" s="71"/>
      <c r="E7" s="71"/>
      <c r="F7" s="71"/>
      <c r="G7" s="71"/>
      <c r="H7" s="71"/>
      <c r="I7" s="72"/>
      <c r="J7" s="72"/>
      <c r="K7" s="74"/>
      <c r="L7" s="75"/>
      <c r="M7" s="124"/>
      <c r="N7" s="124"/>
      <c r="O7" s="124"/>
      <c r="P7" s="121"/>
      <c r="Q7" s="121"/>
      <c r="R7" s="121"/>
      <c r="S7" s="69"/>
      <c r="T7" s="117"/>
    </row>
    <row r="8" spans="1:24" ht="31.5" customHeight="1" thickBot="1">
      <c r="A8" s="69"/>
      <c r="B8" s="151"/>
      <c r="C8" s="70"/>
      <c r="D8" s="71"/>
      <c r="E8" s="71"/>
      <c r="F8" s="71"/>
      <c r="G8" s="71"/>
      <c r="H8" s="71"/>
      <c r="I8" s="72"/>
      <c r="J8" s="155" t="s">
        <v>36</v>
      </c>
      <c r="K8" s="155"/>
      <c r="L8" s="155"/>
      <c r="M8" s="121"/>
      <c r="N8" s="121"/>
      <c r="O8" s="121"/>
      <c r="P8" s="121"/>
      <c r="Q8" s="121"/>
      <c r="R8" s="121"/>
      <c r="S8" s="121"/>
      <c r="T8" s="117"/>
    </row>
    <row r="9" spans="1:24" ht="28.5" customHeight="1" thickBot="1">
      <c r="A9" s="69"/>
      <c r="B9" s="151"/>
      <c r="C9" s="70"/>
      <c r="D9" s="76" t="s">
        <v>11</v>
      </c>
      <c r="E9" s="156" t="s">
        <v>13</v>
      </c>
      <c r="F9" s="158" t="s">
        <v>16</v>
      </c>
      <c r="G9" s="159" t="s">
        <v>17</v>
      </c>
      <c r="H9" s="160"/>
      <c r="I9" s="72"/>
      <c r="J9" s="72"/>
      <c r="K9" s="73"/>
      <c r="L9" s="69"/>
      <c r="M9" s="70"/>
      <c r="N9" s="92">
        <v>46143</v>
      </c>
      <c r="O9" s="70"/>
      <c r="P9" s="70"/>
      <c r="Q9" s="121"/>
      <c r="R9" s="121"/>
      <c r="S9" s="121"/>
      <c r="T9" s="117"/>
    </row>
    <row r="10" spans="1:24" ht="36.75" customHeight="1" thickBot="1">
      <c r="A10" s="69"/>
      <c r="B10" s="152"/>
      <c r="C10" s="70"/>
      <c r="D10" s="78" t="s">
        <v>12</v>
      </c>
      <c r="E10" s="157"/>
      <c r="F10" s="158"/>
      <c r="G10" s="78" t="s">
        <v>14</v>
      </c>
      <c r="H10" s="78" t="s">
        <v>15</v>
      </c>
      <c r="I10" s="79"/>
      <c r="J10" s="79"/>
      <c r="K10" s="73"/>
      <c r="L10" s="69"/>
      <c r="M10" s="70"/>
      <c r="N10" s="92">
        <v>46326</v>
      </c>
      <c r="O10" s="70"/>
      <c r="P10" s="70"/>
      <c r="Q10" s="121"/>
      <c r="R10" s="121"/>
      <c r="S10" s="121"/>
      <c r="T10" s="117"/>
    </row>
    <row r="11" spans="1:24" ht="20.100000000000001" customHeight="1">
      <c r="A11" s="69"/>
      <c r="B11" s="80" t="str">
        <f>IF(ISBLANK(D11)," ",IF(OR(D11&lt;N9,D11&gt;N10),"ce congé rentre dans le calcul des droits aux jours de fractionnement"," ce congé ne rentre pas dans le calcul des droits aux jours de fractionnement"))</f>
        <v xml:space="preserve"> </v>
      </c>
      <c r="C11" s="68">
        <f>IF(B11="ce congé rentre dans le calcul des droits aux jours de fractionnement",I11,0)</f>
        <v>0</v>
      </c>
      <c r="D11" s="103"/>
      <c r="E11" s="104" t="b">
        <v>0</v>
      </c>
      <c r="F11" s="81" t="s">
        <v>16</v>
      </c>
      <c r="G11" s="104" t="b">
        <v>0</v>
      </c>
      <c r="H11" s="104" t="b">
        <v>0</v>
      </c>
      <c r="I11" s="79">
        <f>IF(E11,1,IF(G11,0.5,IF(H11,0.5,0)))</f>
        <v>0</v>
      </c>
      <c r="J11" s="79"/>
      <c r="K11" s="161" t="s">
        <v>18</v>
      </c>
      <c r="L11" s="162"/>
      <c r="M11" s="167" t="str">
        <f>IF(K14=1,"Attention, il vous reste 1congé annuel",IF(K14=0.5,"Attention, il vous reste une demi-journée de congé annuel"," "))</f>
        <v xml:space="preserve"> </v>
      </c>
      <c r="N11" s="168"/>
      <c r="O11" s="168"/>
      <c r="P11" s="168"/>
      <c r="Q11" s="126"/>
      <c r="R11" s="121"/>
      <c r="S11" s="121"/>
      <c r="T11" s="117"/>
    </row>
    <row r="12" spans="1:24" ht="20.100000000000001" customHeight="1">
      <c r="A12" s="69"/>
      <c r="B12" s="80" t="str">
        <f>IF(ISBLANK(D12)," ",IF(OR(D12&lt;N9,D12&gt;N10),"ce congé rentre dans le calcul des droits aux jours de fractionnement"," ce congé ne rentre pas dans le calcul des droits aux jours de fractionnement"))</f>
        <v xml:space="preserve"> </v>
      </c>
      <c r="C12" s="68">
        <f t="shared" ref="C12:C61" si="0">IF(B12="ce congé rentre dans le calcul des droits aux jours de fractionnement",I12,0)</f>
        <v>0</v>
      </c>
      <c r="D12" s="103"/>
      <c r="E12" s="105" t="b">
        <v>0</v>
      </c>
      <c r="F12" s="81" t="s">
        <v>16</v>
      </c>
      <c r="G12" s="105" t="b">
        <v>0</v>
      </c>
      <c r="H12" s="105" t="b">
        <v>0</v>
      </c>
      <c r="I12" s="79">
        <f>IF(E12,1,IF(G12,0.5,IF(H12,0.5,0)))</f>
        <v>0</v>
      </c>
      <c r="J12" s="79"/>
      <c r="K12" s="163"/>
      <c r="L12" s="164"/>
      <c r="M12" s="167"/>
      <c r="N12" s="168"/>
      <c r="O12" s="168"/>
      <c r="P12" s="168"/>
      <c r="Q12" s="126"/>
      <c r="R12" s="121"/>
      <c r="S12" s="121"/>
      <c r="T12" s="117"/>
    </row>
    <row r="13" spans="1:24" ht="20.100000000000001" customHeight="1" thickBot="1">
      <c r="A13" s="69"/>
      <c r="B13" s="80" t="str">
        <f>IF(ISBLANK(D13)," ",IF(OR(D13&lt;N9,D13&gt;N10),"ce congé rentre dans le calcul des droits aux jours de fractionnement"," ce congé ne rentre pas dans le calcul des droits aux jours de fractionnement"))</f>
        <v xml:space="preserve"> </v>
      </c>
      <c r="C13" s="68">
        <f t="shared" si="0"/>
        <v>0</v>
      </c>
      <c r="D13" s="103"/>
      <c r="E13" s="105" t="b">
        <v>0</v>
      </c>
      <c r="F13" s="81" t="s">
        <v>16</v>
      </c>
      <c r="G13" s="105" t="b">
        <v>0</v>
      </c>
      <c r="H13" s="105" t="b">
        <v>0</v>
      </c>
      <c r="I13" s="79">
        <f t="shared" ref="I13:I61" si="1">IF(E13,1,IF(G13,0.5,IF(H13,0.5,0)))</f>
        <v>0</v>
      </c>
      <c r="J13" s="79"/>
      <c r="K13" s="165"/>
      <c r="L13" s="166"/>
      <c r="M13" s="167"/>
      <c r="N13" s="168"/>
      <c r="O13" s="168"/>
      <c r="P13" s="168"/>
      <c r="Q13" s="126"/>
      <c r="R13" s="121"/>
      <c r="S13" s="121"/>
      <c r="T13" s="117"/>
    </row>
    <row r="14" spans="1:24" ht="20.100000000000001" customHeight="1">
      <c r="A14" s="69"/>
      <c r="B14" s="80" t="str">
        <f>IF(ISBLANK(D14)," ",IF(OR(D14&lt;N9,D14&gt;N10),"ce congé rentre dans le calcul des droits aux jours de fractionnement"," ce congé ne rentre pas dans le calcul des droits aux jours de fractionnement"))</f>
        <v xml:space="preserve"> </v>
      </c>
      <c r="C14" s="68">
        <f t="shared" si="0"/>
        <v>0</v>
      </c>
      <c r="D14" s="103"/>
      <c r="E14" s="105" t="b">
        <v>0</v>
      </c>
      <c r="F14" s="81" t="s">
        <v>16</v>
      </c>
      <c r="G14" s="105" t="b">
        <v>0</v>
      </c>
      <c r="H14" s="105" t="b">
        <v>0</v>
      </c>
      <c r="I14" s="79">
        <f t="shared" si="1"/>
        <v>0</v>
      </c>
      <c r="J14" s="79"/>
      <c r="K14" s="169" t="str">
        <f>IF(J6-I63&gt;0,J6-I63,IF(J6-I63&lt;0,"Vous avez posé des congés en trop","Il ne vous reste plus de congés annuels"))</f>
        <v>Il ne vous reste plus de congés annuels</v>
      </c>
      <c r="L14" s="170"/>
      <c r="M14" s="167"/>
      <c r="N14" s="168"/>
      <c r="O14" s="168"/>
      <c r="P14" s="168"/>
      <c r="Q14" s="126"/>
      <c r="R14" s="121"/>
      <c r="S14" s="121"/>
      <c r="T14" s="117"/>
    </row>
    <row r="15" spans="1:24" ht="20.100000000000001" customHeight="1">
      <c r="A15" s="69"/>
      <c r="B15" s="80" t="str">
        <f>IF(ISBLANK(D15)," ",IF(OR(D15&lt;N9,D15&gt;N10),"ce congé rentre dans le calcul des droits aux jours de fractionnement"," ce congé ne rentre pas dans le calcul des droits aux jours de fractionnement"))</f>
        <v xml:space="preserve"> </v>
      </c>
      <c r="C15" s="68">
        <f t="shared" si="0"/>
        <v>0</v>
      </c>
      <c r="D15" s="103"/>
      <c r="E15" s="105" t="b">
        <v>0</v>
      </c>
      <c r="F15" s="81" t="s">
        <v>16</v>
      </c>
      <c r="G15" s="105" t="b">
        <v>0</v>
      </c>
      <c r="H15" s="105" t="b">
        <v>0</v>
      </c>
      <c r="I15" s="79">
        <f>IF(E15,1,IF(G15,0.5,IF(H15,0.5,0)))</f>
        <v>0</v>
      </c>
      <c r="J15" s="79"/>
      <c r="K15" s="171"/>
      <c r="L15" s="172"/>
      <c r="M15" s="167"/>
      <c r="N15" s="168"/>
      <c r="O15" s="168"/>
      <c r="P15" s="168"/>
      <c r="Q15" s="126"/>
      <c r="R15" s="121"/>
      <c r="S15" s="121"/>
      <c r="T15" s="117"/>
    </row>
    <row r="16" spans="1:24" ht="20.100000000000001" customHeight="1" thickBot="1">
      <c r="A16" s="69"/>
      <c r="B16" s="80" t="str">
        <f>IF(ISBLANK(D16)," ",IF(OR(D16&lt;N9,D16&gt;N10),"ce congé rentre dans le calcul des droits aux jours de fractionnement"," ce congé ne rentre pas dans le calcul des droits aux jours de fractionnement"))</f>
        <v xml:space="preserve"> </v>
      </c>
      <c r="C16" s="68">
        <f t="shared" si="0"/>
        <v>0</v>
      </c>
      <c r="D16" s="103"/>
      <c r="E16" s="105" t="b">
        <v>0</v>
      </c>
      <c r="F16" s="81" t="s">
        <v>16</v>
      </c>
      <c r="G16" s="105" t="b">
        <v>0</v>
      </c>
      <c r="H16" s="105" t="b">
        <v>0</v>
      </c>
      <c r="I16" s="79">
        <f>IF(E16,1,IF(G16,0.5,IF(H16,0.5,0)))</f>
        <v>0</v>
      </c>
      <c r="J16" s="79"/>
      <c r="K16" s="173"/>
      <c r="L16" s="174"/>
      <c r="M16" s="167"/>
      <c r="N16" s="168"/>
      <c r="O16" s="168"/>
      <c r="P16" s="168"/>
      <c r="Q16" s="126"/>
      <c r="R16" s="121"/>
      <c r="S16" s="121"/>
      <c r="T16" s="117"/>
    </row>
    <row r="17" spans="1:20" ht="20.100000000000001" customHeight="1">
      <c r="A17" s="69"/>
      <c r="B17" s="80" t="str">
        <f>IF(ISBLANK(D17)," ",IF(OR(D17&lt;N9,D17&gt;N10),"ce congé rentre dans le calcul des droits aux jours de fractionnement"," ce congé ne rentre pas dans le calcul des droits aux jours de fractionnement"))</f>
        <v xml:space="preserve"> </v>
      </c>
      <c r="C17" s="68">
        <f t="shared" si="0"/>
        <v>0</v>
      </c>
      <c r="D17" s="103"/>
      <c r="E17" s="105" t="b">
        <v>0</v>
      </c>
      <c r="F17" s="81" t="s">
        <v>16</v>
      </c>
      <c r="G17" s="105" t="b">
        <v>0</v>
      </c>
      <c r="H17" s="105" t="b">
        <v>0</v>
      </c>
      <c r="I17" s="79">
        <f t="shared" si="1"/>
        <v>0</v>
      </c>
      <c r="J17" s="79"/>
      <c r="K17" s="73"/>
      <c r="L17" s="73"/>
      <c r="M17" s="69"/>
      <c r="N17" s="69"/>
      <c r="O17" s="69"/>
      <c r="P17" s="69"/>
      <c r="Q17" s="69"/>
      <c r="R17" s="69"/>
      <c r="S17" s="69"/>
      <c r="T17" s="117"/>
    </row>
    <row r="18" spans="1:20" ht="20.100000000000001" customHeight="1" thickBot="1">
      <c r="A18" s="69"/>
      <c r="B18" s="80" t="str">
        <f>IF(ISBLANK(D18)," ",IF(OR(D18&lt;N9,D18&gt;N10),"ce congé rentre dans le calcul des droits aux jours de fractionnement"," ce congé ne rentre pas dans le calcul des droits aux jours de fractionnement"))</f>
        <v xml:space="preserve"> </v>
      </c>
      <c r="C18" s="68">
        <f t="shared" si="0"/>
        <v>0</v>
      </c>
      <c r="D18" s="103"/>
      <c r="E18" s="105" t="b">
        <v>0</v>
      </c>
      <c r="F18" s="81" t="s">
        <v>16</v>
      </c>
      <c r="G18" s="105" t="b">
        <v>0</v>
      </c>
      <c r="H18" s="105" t="b">
        <v>0</v>
      </c>
      <c r="I18" s="79">
        <f t="shared" si="1"/>
        <v>0</v>
      </c>
      <c r="J18" s="79"/>
      <c r="K18" s="73"/>
      <c r="L18" s="73"/>
      <c r="M18" s="69"/>
      <c r="N18" s="69"/>
      <c r="O18" s="69"/>
      <c r="P18" s="69"/>
      <c r="Q18" s="69"/>
      <c r="R18" s="83"/>
      <c r="S18" s="83"/>
      <c r="T18" s="117"/>
    </row>
    <row r="19" spans="1:20" ht="20.100000000000001" customHeight="1">
      <c r="A19" s="69"/>
      <c r="B19" s="80" t="str">
        <f>IF(ISBLANK(D19)," ",IF(OR(D19&lt;N9,D19&gt;N10),"ce congé rentre dans le calcul des droits aux jours de fractionnement"," ce congé ne rentre pas dans le calcul des droits aux jours de fractionnement"))</f>
        <v xml:space="preserve"> </v>
      </c>
      <c r="C19" s="68">
        <f t="shared" si="0"/>
        <v>0</v>
      </c>
      <c r="D19" s="103"/>
      <c r="E19" s="105" t="b">
        <v>0</v>
      </c>
      <c r="F19" s="81" t="s">
        <v>16</v>
      </c>
      <c r="G19" s="105" t="b">
        <v>0</v>
      </c>
      <c r="H19" s="105" t="b">
        <v>0</v>
      </c>
      <c r="I19" s="79">
        <f>IF(E19,1,IF(G19,0.5,IF(H19,0.5,0)))</f>
        <v>0</v>
      </c>
      <c r="J19" s="79"/>
      <c r="K19" s="175" t="s">
        <v>27</v>
      </c>
      <c r="L19" s="176"/>
      <c r="M19" s="176"/>
      <c r="N19" s="176"/>
      <c r="O19" s="176"/>
      <c r="P19" s="176"/>
      <c r="Q19" s="176"/>
      <c r="R19" s="176"/>
      <c r="S19" s="177"/>
      <c r="T19" s="117"/>
    </row>
    <row r="20" spans="1:20" ht="20.100000000000001" customHeight="1">
      <c r="A20" s="69"/>
      <c r="B20" s="80" t="str">
        <f>IF(ISBLANK(D20)," ",IF(OR(D20&lt;N9,D20&gt;N10),"ce congé rentre dans le calcul des droits aux jours de fractionnement"," ce congé ne rentre pas dans le calcul des droits aux jours de fractionnement"))</f>
        <v xml:space="preserve"> </v>
      </c>
      <c r="C20" s="68">
        <f t="shared" si="0"/>
        <v>0</v>
      </c>
      <c r="D20" s="103"/>
      <c r="E20" s="105" t="b">
        <v>0</v>
      </c>
      <c r="F20" s="81" t="s">
        <v>16</v>
      </c>
      <c r="G20" s="105" t="b">
        <v>0</v>
      </c>
      <c r="H20" s="105" t="b">
        <v>0</v>
      </c>
      <c r="I20" s="79">
        <f>IF(E20,1,IF(G20,0.5,IF(H20,0.5,0)))</f>
        <v>0</v>
      </c>
      <c r="J20" s="79"/>
      <c r="K20" s="178"/>
      <c r="L20" s="179"/>
      <c r="M20" s="179"/>
      <c r="N20" s="179"/>
      <c r="O20" s="179"/>
      <c r="P20" s="179"/>
      <c r="Q20" s="179"/>
      <c r="R20" s="179"/>
      <c r="S20" s="180"/>
      <c r="T20" s="117"/>
    </row>
    <row r="21" spans="1:20" ht="20.100000000000001" customHeight="1" thickBot="1">
      <c r="A21" s="69"/>
      <c r="B21" s="80" t="str">
        <f>IF(ISBLANK(D21)," ",IF(OR(D21&lt;N9,D21&gt;N10),"ce congé rentre dans le calcul des droits aux jours de fractionnement"," ce congé ne rentre pas dans le calcul des droits aux jours de fractionnement"))</f>
        <v xml:space="preserve"> </v>
      </c>
      <c r="C21" s="68">
        <f t="shared" si="0"/>
        <v>0</v>
      </c>
      <c r="D21" s="103"/>
      <c r="E21" s="105" t="b">
        <v>0</v>
      </c>
      <c r="F21" s="81" t="s">
        <v>16</v>
      </c>
      <c r="G21" s="105" t="b">
        <v>0</v>
      </c>
      <c r="H21" s="105" t="b">
        <v>0</v>
      </c>
      <c r="I21" s="79">
        <f t="shared" si="1"/>
        <v>0</v>
      </c>
      <c r="J21" s="79"/>
      <c r="K21" s="181"/>
      <c r="L21" s="182"/>
      <c r="M21" s="182"/>
      <c r="N21" s="182"/>
      <c r="O21" s="182"/>
      <c r="P21" s="182"/>
      <c r="Q21" s="182"/>
      <c r="R21" s="182"/>
      <c r="S21" s="183"/>
      <c r="T21" s="117"/>
    </row>
    <row r="22" spans="1:20" ht="20.100000000000001" customHeight="1">
      <c r="A22" s="69"/>
      <c r="B22" s="80" t="str">
        <f>IF(ISBLANK(D22)," ",IF(OR(D22&lt;N9,D22&gt;N10),"ce congé rentre dans le calcul des droits aux jours de fractionnement"," ce congé ne rentre pas dans le calcul des droits aux jours de fractionnement"))</f>
        <v xml:space="preserve"> </v>
      </c>
      <c r="C22" s="68">
        <f t="shared" si="0"/>
        <v>0</v>
      </c>
      <c r="D22" s="103"/>
      <c r="E22" s="105" t="b">
        <v>0</v>
      </c>
      <c r="F22" s="81" t="s">
        <v>16</v>
      </c>
      <c r="G22" s="105" t="b">
        <v>0</v>
      </c>
      <c r="H22" s="105" t="b">
        <v>0</v>
      </c>
      <c r="I22" s="79">
        <f t="shared" si="1"/>
        <v>0</v>
      </c>
      <c r="J22" s="79"/>
      <c r="K22" s="82"/>
      <c r="L22" s="84"/>
      <c r="M22" s="69"/>
      <c r="N22" s="81"/>
      <c r="O22" s="81"/>
      <c r="P22" s="81"/>
      <c r="Q22" s="81"/>
      <c r="R22" s="81"/>
      <c r="S22" s="85"/>
      <c r="T22" s="117"/>
    </row>
    <row r="23" spans="1:20" ht="20.100000000000001" customHeight="1">
      <c r="A23" s="69"/>
      <c r="B23" s="80" t="str">
        <f>IF(ISBLANK(D23)," ",IF(OR(D23&lt;N9,D23&gt;N10),"ce congé rentre dans le calcul des droits aux jours de fractionnement"," ce congé ne rentre pas dans le calcul des droits aux jours de fractionnement"))</f>
        <v xml:space="preserve"> </v>
      </c>
      <c r="C23" s="68">
        <f t="shared" si="0"/>
        <v>0</v>
      </c>
      <c r="D23" s="103"/>
      <c r="E23" s="105" t="b">
        <v>0</v>
      </c>
      <c r="F23" s="81" t="s">
        <v>16</v>
      </c>
      <c r="G23" s="105" t="b">
        <v>0</v>
      </c>
      <c r="H23" s="105" t="b">
        <v>0</v>
      </c>
      <c r="I23" s="79">
        <f t="shared" si="1"/>
        <v>0</v>
      </c>
      <c r="J23" s="79"/>
      <c r="K23" s="184" t="s">
        <v>30</v>
      </c>
      <c r="L23" s="185"/>
      <c r="M23" s="185"/>
      <c r="N23" s="185"/>
      <c r="O23" s="186" t="s">
        <v>26</v>
      </c>
      <c r="P23" s="187">
        <f>C63</f>
        <v>0</v>
      </c>
      <c r="Q23" s="187" t="s">
        <v>2</v>
      </c>
      <c r="R23" s="187"/>
      <c r="S23" s="172"/>
      <c r="T23" s="117"/>
    </row>
    <row r="24" spans="1:20" ht="20.100000000000001" customHeight="1">
      <c r="A24" s="69"/>
      <c r="B24" s="80" t="str">
        <f>IF(ISBLANK(D24)," ",IF(OR(D24&lt;N9,D24&gt;N10),"ce congé rentre dans le calcul des droits aux jours de fractionnement"," ce congé ne rentre pas dans le calcul des droits aux jours de fractionnement"))</f>
        <v xml:space="preserve"> </v>
      </c>
      <c r="C24" s="68">
        <f t="shared" si="0"/>
        <v>0</v>
      </c>
      <c r="D24" s="103"/>
      <c r="E24" s="105" t="b">
        <v>0</v>
      </c>
      <c r="F24" s="81" t="s">
        <v>16</v>
      </c>
      <c r="G24" s="105" t="b">
        <v>0</v>
      </c>
      <c r="H24" s="105" t="b">
        <v>0</v>
      </c>
      <c r="I24" s="79">
        <f t="shared" si="1"/>
        <v>0</v>
      </c>
      <c r="J24" s="79"/>
      <c r="K24" s="184"/>
      <c r="L24" s="185"/>
      <c r="M24" s="185"/>
      <c r="N24" s="185"/>
      <c r="O24" s="186"/>
      <c r="P24" s="187"/>
      <c r="Q24" s="187"/>
      <c r="R24" s="187"/>
      <c r="S24" s="172"/>
      <c r="T24" s="117"/>
    </row>
    <row r="25" spans="1:20" ht="20.100000000000001" customHeight="1">
      <c r="A25" s="69"/>
      <c r="B25" s="80" t="str">
        <f>IF(ISBLANK(D25)," ",IF(OR(D25&lt;N9,D25&gt;N10),"ce congé rentre dans le calcul des droits aux jours de fractionnement"," ce congé ne rentre pas dans le calcul des droits aux jours de fractionnement"))</f>
        <v xml:space="preserve"> </v>
      </c>
      <c r="C25" s="68">
        <f t="shared" si="0"/>
        <v>0</v>
      </c>
      <c r="D25" s="103"/>
      <c r="E25" s="105" t="b">
        <v>0</v>
      </c>
      <c r="F25" s="81" t="s">
        <v>16</v>
      </c>
      <c r="G25" s="105" t="b">
        <v>0</v>
      </c>
      <c r="H25" s="105" t="b">
        <v>0</v>
      </c>
      <c r="I25" s="79">
        <f t="shared" si="1"/>
        <v>0</v>
      </c>
      <c r="J25" s="79"/>
      <c r="K25" s="88"/>
      <c r="L25" s="86"/>
      <c r="M25" s="86"/>
      <c r="N25" s="86"/>
      <c r="O25" s="87"/>
      <c r="P25" s="89"/>
      <c r="Q25" s="90"/>
      <c r="R25" s="90"/>
      <c r="S25" s="172"/>
      <c r="T25" s="117"/>
    </row>
    <row r="26" spans="1:20" ht="20.100000000000001" customHeight="1" thickBot="1">
      <c r="A26" s="69"/>
      <c r="B26" s="80" t="str">
        <f>IF(ISBLANK(D26)," ",IF(OR(D26&lt;N9,D26&gt;N10),"ce congé rentre dans le calcul des droits aux jours de fractionnement"," ce congé ne rentre pas dans le calcul des droits aux jours de fractionnement"))</f>
        <v xml:space="preserve"> </v>
      </c>
      <c r="C26" s="68">
        <f t="shared" si="0"/>
        <v>0</v>
      </c>
      <c r="D26" s="103"/>
      <c r="E26" s="105" t="b">
        <v>0</v>
      </c>
      <c r="F26" s="81" t="s">
        <v>16</v>
      </c>
      <c r="G26" s="105" t="b">
        <v>0</v>
      </c>
      <c r="H26" s="105" t="b">
        <v>0</v>
      </c>
      <c r="I26" s="79">
        <f t="shared" si="1"/>
        <v>0</v>
      </c>
      <c r="J26" s="79"/>
      <c r="K26" s="91"/>
      <c r="L26" s="92">
        <v>45412</v>
      </c>
      <c r="M26" s="70"/>
      <c r="N26" s="69"/>
      <c r="O26" s="69"/>
      <c r="P26" s="69"/>
      <c r="Q26" s="69"/>
      <c r="R26" s="69"/>
      <c r="S26" s="93"/>
      <c r="T26" s="117"/>
    </row>
    <row r="27" spans="1:20" ht="20.100000000000001" customHeight="1" thickBot="1">
      <c r="A27" s="69"/>
      <c r="B27" s="80" t="str">
        <f>IF(ISBLANK(D27)," ",IF(OR(D27&lt;N9,D27&gt;N10),"ce congé rentre dans le calcul des droits aux jours de fractionnement"," ce congé ne rentre pas dans le calcul des droits aux jours de fractionnement"))</f>
        <v xml:space="preserve"> </v>
      </c>
      <c r="C27" s="68">
        <f t="shared" si="0"/>
        <v>0</v>
      </c>
      <c r="D27" s="103"/>
      <c r="E27" s="105" t="b">
        <v>0</v>
      </c>
      <c r="F27" s="81" t="s">
        <v>16</v>
      </c>
      <c r="G27" s="105" t="b">
        <v>0</v>
      </c>
      <c r="H27" s="105" t="b">
        <v>0</v>
      </c>
      <c r="I27" s="79">
        <f t="shared" si="1"/>
        <v>0</v>
      </c>
      <c r="J27" s="79"/>
      <c r="K27" s="189" t="s">
        <v>20</v>
      </c>
      <c r="L27" s="190"/>
      <c r="M27" s="195" t="s">
        <v>21</v>
      </c>
      <c r="N27" s="69"/>
      <c r="O27" s="75"/>
      <c r="P27" s="69"/>
      <c r="Q27" s="69"/>
      <c r="R27" s="83"/>
      <c r="S27" s="94"/>
      <c r="T27" s="117"/>
    </row>
    <row r="28" spans="1:20" ht="20.100000000000001" customHeight="1" thickBot="1">
      <c r="A28" s="69"/>
      <c r="B28" s="80" t="str">
        <f>IF(ISBLANK(D28)," ",IF(OR(D28&lt;N9,D28&gt;N10),"ce congé rentre dans le calcul des droits aux jours de fractionnement"," ce congé ne rentre pas dans le calcul des droits aux jours de fractionnement"))</f>
        <v xml:space="preserve"> </v>
      </c>
      <c r="C28" s="68">
        <f t="shared" si="0"/>
        <v>0</v>
      </c>
      <c r="D28" s="103"/>
      <c r="E28" s="105" t="b">
        <v>0</v>
      </c>
      <c r="F28" s="81" t="s">
        <v>16</v>
      </c>
      <c r="G28" s="105" t="b">
        <v>0</v>
      </c>
      <c r="H28" s="105" t="b">
        <v>0</v>
      </c>
      <c r="I28" s="79">
        <f t="shared" si="1"/>
        <v>0</v>
      </c>
      <c r="J28" s="79"/>
      <c r="K28" s="191"/>
      <c r="L28" s="192"/>
      <c r="M28" s="196"/>
      <c r="N28" s="198" t="s">
        <v>13</v>
      </c>
      <c r="O28" s="95"/>
      <c r="P28" s="158" t="s">
        <v>16</v>
      </c>
      <c r="Q28" s="77"/>
      <c r="R28" s="159" t="s">
        <v>17</v>
      </c>
      <c r="S28" s="160"/>
      <c r="T28" s="117"/>
    </row>
    <row r="29" spans="1:20" ht="20.100000000000001" customHeight="1" thickBot="1">
      <c r="A29" s="69"/>
      <c r="B29" s="80" t="str">
        <f>IF(ISBLANK(D29)," ",IF(OR(D29&lt;N9,D29&gt;N10),"ce congé rentre dans le calcul des droits aux jours de fractionnement"," ce congé ne rentre pas dans le calcul des droits aux jours de fractionnement"))</f>
        <v xml:space="preserve"> </v>
      </c>
      <c r="C29" s="68">
        <f t="shared" si="0"/>
        <v>0</v>
      </c>
      <c r="D29" s="103"/>
      <c r="E29" s="105" t="b">
        <v>0</v>
      </c>
      <c r="F29" s="81" t="s">
        <v>16</v>
      </c>
      <c r="G29" s="105" t="b">
        <v>0</v>
      </c>
      <c r="H29" s="105" t="b">
        <v>0</v>
      </c>
      <c r="I29" s="79">
        <f t="shared" si="1"/>
        <v>0</v>
      </c>
      <c r="J29" s="79"/>
      <c r="K29" s="193"/>
      <c r="L29" s="194"/>
      <c r="M29" s="197"/>
      <c r="N29" s="199"/>
      <c r="O29" s="95"/>
      <c r="P29" s="158"/>
      <c r="Q29" s="77"/>
      <c r="R29" s="78" t="s">
        <v>14</v>
      </c>
      <c r="S29" s="78" t="s">
        <v>15</v>
      </c>
      <c r="T29" s="117"/>
    </row>
    <row r="30" spans="1:20" ht="20.100000000000001" customHeight="1">
      <c r="A30" s="69"/>
      <c r="B30" s="80" t="str">
        <f>IF(ISBLANK(D30)," ",IF(OR(D30&lt;N9,D30&gt;N10),"ce congé rentre dans le calcul des droits aux jours de fractionnement"," ce congé ne rentre pas dans le calcul des droits aux jours de fractionnement"))</f>
        <v xml:space="preserve"> </v>
      </c>
      <c r="C30" s="68">
        <f t="shared" si="0"/>
        <v>0</v>
      </c>
      <c r="D30" s="103"/>
      <c r="E30" s="105" t="b">
        <v>0</v>
      </c>
      <c r="F30" s="81" t="s">
        <v>16</v>
      </c>
      <c r="G30" s="105" t="b">
        <v>0</v>
      </c>
      <c r="H30" s="105" t="b">
        <v>0</v>
      </c>
      <c r="I30" s="79">
        <f t="shared" si="1"/>
        <v>0</v>
      </c>
      <c r="J30" s="79"/>
      <c r="K30" s="169" t="str">
        <f>IF(P23&gt;8,"2",IF(P23&lt;5,"0","1"))</f>
        <v>0</v>
      </c>
      <c r="L30" s="170"/>
      <c r="M30" s="106"/>
      <c r="N30" s="107" t="b">
        <v>0</v>
      </c>
      <c r="O30" s="96"/>
      <c r="P30" s="81" t="s">
        <v>16</v>
      </c>
      <c r="Q30" s="81"/>
      <c r="R30" s="112" t="b">
        <v>0</v>
      </c>
      <c r="S30" s="107" t="b">
        <v>0</v>
      </c>
      <c r="T30" s="117"/>
    </row>
    <row r="31" spans="1:20" ht="20.100000000000001" customHeight="1">
      <c r="A31" s="69"/>
      <c r="B31" s="80" t="str">
        <f>IF(ISBLANK(D31)," ",IF(OR(D31&lt;N9,D31&gt;N10),"ce congé rentre dans le calcul des droits aux jours de fractionnement"," ce congé ne rentre pas dans le calcul des droits aux jours de fractionnement"))</f>
        <v xml:space="preserve"> </v>
      </c>
      <c r="C31" s="68">
        <f t="shared" si="0"/>
        <v>0</v>
      </c>
      <c r="D31" s="103"/>
      <c r="E31" s="105" t="b">
        <v>0</v>
      </c>
      <c r="F31" s="81" t="s">
        <v>16</v>
      </c>
      <c r="G31" s="105" t="b">
        <v>0</v>
      </c>
      <c r="H31" s="105" t="b">
        <v>0</v>
      </c>
      <c r="I31" s="79">
        <f t="shared" si="1"/>
        <v>0</v>
      </c>
      <c r="J31" s="79"/>
      <c r="K31" s="171"/>
      <c r="L31" s="172"/>
      <c r="M31" s="118"/>
      <c r="N31" s="109" t="b">
        <v>0</v>
      </c>
      <c r="O31" s="96"/>
      <c r="P31" s="81" t="s">
        <v>16</v>
      </c>
      <c r="Q31" s="81"/>
      <c r="R31" s="113" t="b">
        <v>0</v>
      </c>
      <c r="S31" s="109" t="b">
        <v>0</v>
      </c>
      <c r="T31" s="117"/>
    </row>
    <row r="32" spans="1:20" ht="20.100000000000001" customHeight="1">
      <c r="A32" s="69"/>
      <c r="B32" s="80" t="str">
        <f>IF(ISBLANK(D32)," ",IF(OR(D32&lt;N9,D32&gt;N10),"ce congé rentre dans le calcul des droits aux jours de fractionnement"," ce congé ne rentre pas dans le calcul des droits aux jours de fractionnement"))</f>
        <v xml:space="preserve"> </v>
      </c>
      <c r="C32" s="68">
        <f t="shared" si="0"/>
        <v>0</v>
      </c>
      <c r="D32" s="103"/>
      <c r="E32" s="105" t="b">
        <v>0</v>
      </c>
      <c r="F32" s="81" t="s">
        <v>16</v>
      </c>
      <c r="G32" s="105" t="b">
        <v>0</v>
      </c>
      <c r="H32" s="105" t="b">
        <v>0</v>
      </c>
      <c r="I32" s="79">
        <f t="shared" si="1"/>
        <v>0</v>
      </c>
      <c r="J32" s="79"/>
      <c r="K32" s="171"/>
      <c r="L32" s="172"/>
      <c r="M32" s="108"/>
      <c r="N32" s="109" t="b">
        <v>0</v>
      </c>
      <c r="O32" s="96"/>
      <c r="P32" s="81" t="s">
        <v>16</v>
      </c>
      <c r="Q32" s="81"/>
      <c r="R32" s="113" t="b">
        <v>0</v>
      </c>
      <c r="S32" s="109" t="b">
        <v>0</v>
      </c>
      <c r="T32" s="117"/>
    </row>
    <row r="33" spans="1:27" ht="20.100000000000001" customHeight="1" thickBot="1">
      <c r="A33" s="69"/>
      <c r="B33" s="80" t="str">
        <f>IF(ISBLANK(D33)," ",IF(OR(D33&lt;N9,D33&gt;N10),"ce congé rentre dans le calcul des droits aux jours de fractionnement"," ce congé ne rentre pas dans le calcul des droits aux jours de fractionnement"))</f>
        <v xml:space="preserve"> </v>
      </c>
      <c r="C33" s="68">
        <f t="shared" si="0"/>
        <v>0</v>
      </c>
      <c r="D33" s="103"/>
      <c r="E33" s="105" t="b">
        <v>0</v>
      </c>
      <c r="F33" s="81" t="s">
        <v>16</v>
      </c>
      <c r="G33" s="105" t="b">
        <v>0</v>
      </c>
      <c r="H33" s="105" t="b">
        <v>0</v>
      </c>
      <c r="I33" s="79">
        <f t="shared" si="1"/>
        <v>0</v>
      </c>
      <c r="J33" s="79"/>
      <c r="K33" s="173"/>
      <c r="L33" s="174"/>
      <c r="M33" s="110"/>
      <c r="N33" s="111" t="b">
        <v>0</v>
      </c>
      <c r="O33" s="96"/>
      <c r="P33" s="81" t="s">
        <v>16</v>
      </c>
      <c r="Q33" s="81"/>
      <c r="R33" s="114" t="b">
        <v>0</v>
      </c>
      <c r="S33" s="111" t="b">
        <v>0</v>
      </c>
      <c r="T33" s="117"/>
    </row>
    <row r="34" spans="1:27" ht="20.100000000000001" customHeight="1" thickBot="1">
      <c r="A34" s="69"/>
      <c r="B34" s="80" t="str">
        <f>IF(ISBLANK(D34)," ",IF(OR(D34&lt;N9,D34&gt;N10),"ce congé rentre dans le calcul des droits aux jours de fractionnement"," ce congé ne rentre pas dans le calcul des droits aux jours de fractionnement"))</f>
        <v xml:space="preserve"> </v>
      </c>
      <c r="C34" s="68">
        <f t="shared" si="0"/>
        <v>0</v>
      </c>
      <c r="D34" s="103"/>
      <c r="E34" s="105" t="b">
        <v>0</v>
      </c>
      <c r="F34" s="81" t="s">
        <v>16</v>
      </c>
      <c r="G34" s="105" t="b">
        <v>0</v>
      </c>
      <c r="H34" s="105" t="b">
        <v>0</v>
      </c>
      <c r="I34" s="79">
        <f t="shared" si="1"/>
        <v>0</v>
      </c>
      <c r="J34" s="79"/>
      <c r="K34" s="97"/>
      <c r="L34" s="98"/>
      <c r="M34" s="98"/>
      <c r="N34" s="98"/>
      <c r="O34" s="99"/>
      <c r="P34" s="98"/>
      <c r="Q34" s="98"/>
      <c r="R34" s="98"/>
      <c r="S34" s="100"/>
      <c r="T34" s="117"/>
    </row>
    <row r="35" spans="1:27" ht="20.100000000000001" customHeight="1">
      <c r="A35" s="69"/>
      <c r="B35" s="80" t="str">
        <f>IF(ISBLANK(D35)," ",IF(OR(D35&lt;N9,D35&gt;N10),"ce congé rentre dans le calcul des droits aux jours de fractionnement"," ce congé ne rentre pas dans le calcul des droits aux jours de fractionnement"))</f>
        <v xml:space="preserve"> </v>
      </c>
      <c r="C35" s="68">
        <f t="shared" si="0"/>
        <v>0</v>
      </c>
      <c r="D35" s="103"/>
      <c r="E35" s="105" t="b">
        <v>0</v>
      </c>
      <c r="F35" s="81" t="s">
        <v>16</v>
      </c>
      <c r="G35" s="105" t="b">
        <v>0</v>
      </c>
      <c r="H35" s="105" t="b">
        <v>0</v>
      </c>
      <c r="I35" s="79">
        <f t="shared" si="1"/>
        <v>0</v>
      </c>
      <c r="J35" s="79"/>
      <c r="K35" s="101"/>
      <c r="L35" s="101"/>
      <c r="M35" s="75"/>
      <c r="N35" s="96"/>
      <c r="O35" s="96"/>
      <c r="P35" s="96"/>
      <c r="Q35" s="96"/>
      <c r="R35" s="96"/>
      <c r="S35" s="96"/>
      <c r="T35" s="117"/>
    </row>
    <row r="36" spans="1:27" ht="20.100000000000001" customHeight="1">
      <c r="A36" s="69"/>
      <c r="B36" s="80" t="str">
        <f>IF(ISBLANK(D36)," ",IF(OR(D36&lt;N9,D36&gt;N10),"ce congé rentre dans le calcul des droits aux jours de fractionnement"," ce congé ne rentre pas dans le calcul des droits aux jours de fractionnement"))</f>
        <v xml:space="preserve"> </v>
      </c>
      <c r="C36" s="68">
        <f t="shared" si="0"/>
        <v>0</v>
      </c>
      <c r="D36" s="103"/>
      <c r="E36" s="105" t="b">
        <v>0</v>
      </c>
      <c r="F36" s="81" t="s">
        <v>16</v>
      </c>
      <c r="G36" s="105" t="b">
        <v>0</v>
      </c>
      <c r="H36" s="105" t="b">
        <v>0</v>
      </c>
      <c r="I36" s="79">
        <f t="shared" si="1"/>
        <v>0</v>
      </c>
      <c r="J36" s="79"/>
      <c r="K36" s="101"/>
      <c r="L36" s="101"/>
      <c r="M36" s="75"/>
      <c r="N36" s="96"/>
      <c r="O36" s="96"/>
      <c r="P36" s="96"/>
      <c r="Q36" s="96"/>
      <c r="R36" s="96"/>
      <c r="S36" s="96"/>
      <c r="T36" s="117"/>
    </row>
    <row r="37" spans="1:27" ht="20.100000000000001" customHeight="1">
      <c r="A37" s="69"/>
      <c r="B37" s="80" t="str">
        <f>IF(ISBLANK(D37)," ",IF(OR(D37&lt;N9,D37&gt;N10),"ce congé rentre dans le calcul des droits aux jours de fractionnement"," ce congé ne rentre pas dans le calcul des droits aux jours de fractionnement"))</f>
        <v xml:space="preserve"> </v>
      </c>
      <c r="C37" s="68">
        <f t="shared" si="0"/>
        <v>0</v>
      </c>
      <c r="D37" s="103"/>
      <c r="E37" s="105" t="b">
        <v>0</v>
      </c>
      <c r="F37" s="81" t="s">
        <v>16</v>
      </c>
      <c r="G37" s="105" t="b">
        <v>0</v>
      </c>
      <c r="H37" s="105" t="b">
        <v>0</v>
      </c>
      <c r="I37" s="79">
        <f t="shared" si="1"/>
        <v>0</v>
      </c>
      <c r="J37" s="79"/>
      <c r="K37" s="101"/>
      <c r="L37" s="101"/>
      <c r="M37" s="75"/>
      <c r="N37" s="96"/>
      <c r="O37" s="96"/>
      <c r="P37" s="96"/>
      <c r="Q37" s="96"/>
      <c r="R37" s="96"/>
      <c r="S37" s="96"/>
      <c r="T37" s="117"/>
    </row>
    <row r="38" spans="1:27" ht="20.100000000000001" customHeight="1">
      <c r="A38" s="69"/>
      <c r="B38" s="80" t="str">
        <f>IF(ISBLANK(D38)," ",IF(OR(D38&lt;N9,D38&gt;N10),"ce congé rentre dans le calcul des droits aux jours de fractionnement"," ce congé ne rentre pas dans le calcul des droits aux jours de fractionnement"))</f>
        <v xml:space="preserve"> </v>
      </c>
      <c r="C38" s="68">
        <f t="shared" si="0"/>
        <v>0</v>
      </c>
      <c r="D38" s="103"/>
      <c r="E38" s="105" t="b">
        <v>0</v>
      </c>
      <c r="F38" s="81" t="s">
        <v>16</v>
      </c>
      <c r="G38" s="105" t="b">
        <v>0</v>
      </c>
      <c r="H38" s="105" t="b">
        <v>0</v>
      </c>
      <c r="I38" s="79">
        <f t="shared" si="1"/>
        <v>0</v>
      </c>
      <c r="J38" s="79"/>
      <c r="K38" s="74"/>
      <c r="L38" s="75"/>
      <c r="M38" s="75"/>
      <c r="N38" s="75"/>
      <c r="O38" s="75"/>
      <c r="P38" s="75"/>
      <c r="Q38" s="75"/>
      <c r="R38" s="75"/>
      <c r="S38" s="75"/>
      <c r="T38" s="117"/>
    </row>
    <row r="39" spans="1:27" ht="20.100000000000001" customHeight="1">
      <c r="A39" s="69"/>
      <c r="B39" s="80" t="str">
        <f>IF(ISBLANK(D39)," ",IF(OR(D39&lt;N9,D39&gt;N10),"ce congé rentre dans le calcul des droits aux jours de fractionnement"," ce congé ne rentre pas dans le calcul des droits aux jours de fractionnement"))</f>
        <v xml:space="preserve"> </v>
      </c>
      <c r="C39" s="68">
        <f t="shared" si="0"/>
        <v>0</v>
      </c>
      <c r="D39" s="103"/>
      <c r="E39" s="105" t="b">
        <v>0</v>
      </c>
      <c r="F39" s="81" t="s">
        <v>16</v>
      </c>
      <c r="G39" s="105" t="b">
        <v>0</v>
      </c>
      <c r="H39" s="105" t="b">
        <v>0</v>
      </c>
      <c r="I39" s="79">
        <f t="shared" si="1"/>
        <v>0</v>
      </c>
      <c r="J39" s="68"/>
      <c r="K39" s="65"/>
      <c r="L39" s="66"/>
      <c r="M39" s="66"/>
      <c r="N39" s="66"/>
      <c r="O39" s="67"/>
      <c r="P39" s="66"/>
      <c r="Q39" s="66"/>
      <c r="R39" s="66"/>
      <c r="S39" s="66"/>
      <c r="T39" s="17"/>
      <c r="U39" s="17"/>
      <c r="V39" s="17"/>
      <c r="W39" s="17"/>
      <c r="X39" s="17"/>
      <c r="Y39" s="17"/>
      <c r="Z39" s="17"/>
      <c r="AA39" s="17"/>
    </row>
    <row r="40" spans="1:27" ht="20.100000000000001" customHeight="1">
      <c r="A40" s="69"/>
      <c r="B40" s="80" t="str">
        <f>IF(ISBLANK(D40)," ",IF(OR(D40&lt;N9,D40&gt;N10),"ce congé rentre dans le calcul des droits aux jours de fractionnement"," ce congé ne rentre pas dans le calcul des droits aux jours de fractionnement"))</f>
        <v xml:space="preserve"> </v>
      </c>
      <c r="C40" s="68">
        <f t="shared" si="0"/>
        <v>0</v>
      </c>
      <c r="D40" s="103"/>
      <c r="E40" s="105" t="b">
        <v>0</v>
      </c>
      <c r="F40" s="81" t="s">
        <v>16</v>
      </c>
      <c r="G40" s="105" t="b">
        <v>0</v>
      </c>
      <c r="H40" s="105" t="b">
        <v>0</v>
      </c>
      <c r="I40" s="79">
        <f t="shared" si="1"/>
        <v>0</v>
      </c>
      <c r="J40" s="79"/>
      <c r="K40" s="73"/>
      <c r="L40" s="69"/>
      <c r="M40" s="69"/>
      <c r="N40" s="69"/>
      <c r="O40" s="75"/>
      <c r="P40" s="69"/>
      <c r="Q40" s="69"/>
      <c r="R40" s="69"/>
      <c r="S40" s="69"/>
      <c r="T40" s="117"/>
    </row>
    <row r="41" spans="1:27" ht="20.100000000000001" customHeight="1">
      <c r="A41" s="69"/>
      <c r="B41" s="80" t="str">
        <f>IF(ISBLANK(D41)," ",IF(OR(D41&lt;N9,D41&gt;N10),"ce congé rentre dans le calcul des droits aux jours de fractionnement"," ce congé ne rentre pas dans le calcul des droits aux jours de fractionnement"))</f>
        <v xml:space="preserve"> </v>
      </c>
      <c r="C41" s="68">
        <f t="shared" si="0"/>
        <v>0</v>
      </c>
      <c r="D41" s="103"/>
      <c r="E41" s="105" t="b">
        <v>0</v>
      </c>
      <c r="F41" s="81" t="s">
        <v>16</v>
      </c>
      <c r="G41" s="105" t="b">
        <v>0</v>
      </c>
      <c r="H41" s="105" t="b">
        <v>0</v>
      </c>
      <c r="I41" s="79">
        <f t="shared" si="1"/>
        <v>0</v>
      </c>
      <c r="J41" s="79"/>
      <c r="K41" s="73"/>
      <c r="L41" s="69"/>
      <c r="M41" s="69"/>
      <c r="N41" s="69"/>
      <c r="O41" s="69"/>
      <c r="P41" s="69"/>
      <c r="Q41" s="69"/>
      <c r="R41" s="69"/>
      <c r="S41" s="69"/>
      <c r="T41" s="117"/>
    </row>
    <row r="42" spans="1:27" ht="20.100000000000001" customHeight="1">
      <c r="A42" s="69"/>
      <c r="B42" s="80" t="str">
        <f>IF(ISBLANK(D42)," ",IF(OR(D42&lt;N9,D42&gt;N10),"ce congé rentre dans le calcul des droits aux jours de fractionnement"," ce congé ne rentre pas dans le calcul des droits aux jours de fractionnement"))</f>
        <v xml:space="preserve"> </v>
      </c>
      <c r="C42" s="68">
        <f t="shared" si="0"/>
        <v>0</v>
      </c>
      <c r="D42" s="103"/>
      <c r="E42" s="105" t="b">
        <v>0</v>
      </c>
      <c r="F42" s="81" t="s">
        <v>16</v>
      </c>
      <c r="G42" s="105" t="b">
        <v>0</v>
      </c>
      <c r="H42" s="105" t="b">
        <v>0</v>
      </c>
      <c r="I42" s="79">
        <f t="shared" si="1"/>
        <v>0</v>
      </c>
      <c r="J42" s="79"/>
      <c r="K42" s="73"/>
      <c r="L42" s="69"/>
      <c r="M42" s="69"/>
      <c r="N42" s="69"/>
      <c r="O42" s="69"/>
      <c r="P42" s="69"/>
      <c r="Q42" s="69"/>
      <c r="R42" s="69"/>
      <c r="S42" s="69"/>
      <c r="T42" s="117"/>
    </row>
    <row r="43" spans="1:27" ht="20.100000000000001" customHeight="1">
      <c r="A43" s="69"/>
      <c r="B43" s="80" t="str">
        <f>IF(ISBLANK(D43)," ",IF(OR(D43&lt;N9,D43&gt;N10),"ce congé rentre dans le calcul des droits aux jours de fractionnement"," ce congé ne rentre pas dans le calcul des droits aux jours de fractionnement"))</f>
        <v xml:space="preserve"> </v>
      </c>
      <c r="C43" s="68">
        <f t="shared" si="0"/>
        <v>0</v>
      </c>
      <c r="D43" s="103"/>
      <c r="E43" s="105" t="b">
        <v>0</v>
      </c>
      <c r="F43" s="81" t="s">
        <v>16</v>
      </c>
      <c r="G43" s="105" t="b">
        <v>0</v>
      </c>
      <c r="H43" s="105" t="b">
        <v>0</v>
      </c>
      <c r="I43" s="79">
        <f t="shared" si="1"/>
        <v>0</v>
      </c>
      <c r="J43" s="79"/>
      <c r="K43" s="73"/>
      <c r="L43" s="69"/>
      <c r="M43" s="69"/>
      <c r="N43" s="69"/>
      <c r="O43" s="69"/>
      <c r="P43" s="69"/>
      <c r="Q43" s="69"/>
      <c r="R43" s="69"/>
      <c r="S43" s="69"/>
      <c r="T43" s="117"/>
    </row>
    <row r="44" spans="1:27" ht="20.100000000000001" customHeight="1">
      <c r="A44" s="69"/>
      <c r="B44" s="80" t="str">
        <f>IF(ISBLANK(D44)," ",IF(OR(D44&lt;N9,D44&gt;N10),"ce congé rentre dans le calcul des droits aux jours de fractionnement"," ce congé ne rentre pas dans le calcul des droits aux jours de fractionnement"))</f>
        <v xml:space="preserve"> </v>
      </c>
      <c r="C44" s="68">
        <f t="shared" si="0"/>
        <v>0</v>
      </c>
      <c r="D44" s="103"/>
      <c r="E44" s="105" t="b">
        <v>0</v>
      </c>
      <c r="F44" s="81" t="s">
        <v>16</v>
      </c>
      <c r="G44" s="105" t="b">
        <v>0</v>
      </c>
      <c r="H44" s="105" t="b">
        <v>0</v>
      </c>
      <c r="I44" s="79">
        <f t="shared" si="1"/>
        <v>0</v>
      </c>
      <c r="J44" s="79"/>
      <c r="K44" s="73"/>
      <c r="L44" s="69"/>
      <c r="M44" s="69"/>
      <c r="N44" s="69"/>
      <c r="O44" s="69"/>
      <c r="P44" s="69"/>
      <c r="Q44" s="69"/>
      <c r="R44" s="69"/>
      <c r="S44" s="69"/>
      <c r="T44" s="117"/>
    </row>
    <row r="45" spans="1:27" ht="20.100000000000001" customHeight="1">
      <c r="A45" s="69"/>
      <c r="B45" s="80" t="str">
        <f>IF(ISBLANK(D45)," ",IF(OR(D45&lt;N9,D45&gt;N10),"ce congé rentre dans le calcul des droits aux jours de fractionnement"," ce congé ne rentre pas dans le calcul des droits aux jours de fractionnement"))</f>
        <v xml:space="preserve"> </v>
      </c>
      <c r="C45" s="68">
        <f t="shared" si="0"/>
        <v>0</v>
      </c>
      <c r="D45" s="103"/>
      <c r="E45" s="105" t="b">
        <v>0</v>
      </c>
      <c r="F45" s="81" t="s">
        <v>16</v>
      </c>
      <c r="G45" s="105" t="b">
        <v>0</v>
      </c>
      <c r="H45" s="105" t="b">
        <v>0</v>
      </c>
      <c r="I45" s="79">
        <f t="shared" si="1"/>
        <v>0</v>
      </c>
      <c r="J45" s="79"/>
      <c r="K45" s="73"/>
      <c r="L45" s="69"/>
      <c r="M45" s="69"/>
      <c r="N45" s="69"/>
      <c r="O45" s="69"/>
      <c r="P45" s="69"/>
      <c r="Q45" s="69"/>
      <c r="R45" s="69"/>
      <c r="S45" s="69"/>
      <c r="T45" s="117"/>
    </row>
    <row r="46" spans="1:27" ht="20.100000000000001" customHeight="1">
      <c r="A46" s="69"/>
      <c r="B46" s="80" t="str">
        <f>IF(ISBLANK(D46)," ",IF(OR(D46&lt;N9,D46&gt;N10),"ce congé rentre dans le calcul des droits aux jours de fractionnement"," ce congé ne rentre pas dans le calcul des droits aux jours de fractionnement"))</f>
        <v xml:space="preserve"> </v>
      </c>
      <c r="C46" s="68">
        <f t="shared" si="0"/>
        <v>0</v>
      </c>
      <c r="D46" s="103"/>
      <c r="E46" s="105" t="b">
        <v>0</v>
      </c>
      <c r="F46" s="81" t="s">
        <v>16</v>
      </c>
      <c r="G46" s="105" t="b">
        <v>0</v>
      </c>
      <c r="H46" s="105" t="b">
        <v>0</v>
      </c>
      <c r="I46" s="79">
        <f t="shared" si="1"/>
        <v>0</v>
      </c>
      <c r="J46" s="79"/>
      <c r="K46" s="73"/>
      <c r="L46" s="69"/>
      <c r="M46" s="69"/>
      <c r="N46" s="69"/>
      <c r="O46" s="69"/>
      <c r="P46" s="69"/>
      <c r="Q46" s="69"/>
      <c r="R46" s="69"/>
      <c r="S46" s="69"/>
      <c r="T46" s="117"/>
    </row>
    <row r="47" spans="1:27" ht="20.100000000000001" customHeight="1">
      <c r="A47" s="69"/>
      <c r="B47" s="80" t="str">
        <f>IF(ISBLANK(D47)," ",IF(OR(D47&lt;N9,D47&gt;N10),"ce congé rentre dans le calcul des droits aux jours de fractionnement"," ce congé ne rentre pas dans le calcul des droits aux jours de fractionnement"))</f>
        <v xml:space="preserve"> </v>
      </c>
      <c r="C47" s="68">
        <f t="shared" si="0"/>
        <v>0</v>
      </c>
      <c r="D47" s="103"/>
      <c r="E47" s="105" t="b">
        <v>0</v>
      </c>
      <c r="F47" s="81" t="s">
        <v>16</v>
      </c>
      <c r="G47" s="105" t="b">
        <v>0</v>
      </c>
      <c r="H47" s="105" t="b">
        <v>0</v>
      </c>
      <c r="I47" s="79">
        <f t="shared" si="1"/>
        <v>0</v>
      </c>
      <c r="J47" s="79"/>
      <c r="K47" s="73"/>
      <c r="L47" s="69"/>
      <c r="M47" s="69"/>
      <c r="N47" s="69"/>
      <c r="O47" s="69"/>
      <c r="P47" s="69"/>
      <c r="Q47" s="69"/>
      <c r="R47" s="69"/>
      <c r="S47" s="69"/>
      <c r="T47" s="117"/>
    </row>
    <row r="48" spans="1:27" ht="20.100000000000001" customHeight="1">
      <c r="A48" s="69"/>
      <c r="B48" s="80" t="str">
        <f>IF(ISBLANK(D48)," ",IF(OR(D48&lt;N9,D48&gt;N10),"ce congé rentre dans le calcul des droits aux jours de fractionnement"," ce congé ne rentre pas dans le calcul des droits aux jours de fractionnement"))</f>
        <v xml:space="preserve"> </v>
      </c>
      <c r="C48" s="68">
        <f t="shared" si="0"/>
        <v>0</v>
      </c>
      <c r="D48" s="103"/>
      <c r="E48" s="105" t="b">
        <v>0</v>
      </c>
      <c r="F48" s="81" t="s">
        <v>16</v>
      </c>
      <c r="G48" s="105" t="b">
        <v>0</v>
      </c>
      <c r="H48" s="105" t="b">
        <v>0</v>
      </c>
      <c r="I48" s="79">
        <f t="shared" si="1"/>
        <v>0</v>
      </c>
      <c r="J48" s="79"/>
      <c r="K48" s="73"/>
      <c r="L48" s="69"/>
      <c r="M48" s="69"/>
      <c r="N48" s="69"/>
      <c r="O48" s="69"/>
      <c r="P48" s="69"/>
      <c r="Q48" s="69"/>
      <c r="R48" s="69"/>
      <c r="S48" s="69"/>
      <c r="T48" s="117"/>
    </row>
    <row r="49" spans="1:20" ht="20.100000000000001" customHeight="1">
      <c r="A49" s="69"/>
      <c r="B49" s="80" t="str">
        <f>IF(ISBLANK(D49)," ",IF(OR(D49&lt;N9,D49&gt;N10),"ce congé rentre dans le calcul des droits aux jours de fractionnement"," ce congé ne rentre pas dans le calcul des droits aux jours de fractionnement"))</f>
        <v xml:space="preserve"> </v>
      </c>
      <c r="C49" s="68">
        <f t="shared" si="0"/>
        <v>0</v>
      </c>
      <c r="D49" s="103"/>
      <c r="E49" s="105" t="b">
        <v>0</v>
      </c>
      <c r="F49" s="81" t="s">
        <v>16</v>
      </c>
      <c r="G49" s="105" t="b">
        <v>0</v>
      </c>
      <c r="H49" s="105" t="b">
        <v>0</v>
      </c>
      <c r="I49" s="79">
        <f t="shared" si="1"/>
        <v>0</v>
      </c>
      <c r="J49" s="79"/>
      <c r="K49" s="73"/>
      <c r="L49" s="69"/>
      <c r="M49" s="69"/>
      <c r="N49" s="69"/>
      <c r="O49" s="69"/>
      <c r="P49" s="69"/>
      <c r="Q49" s="69"/>
      <c r="R49" s="69"/>
      <c r="S49" s="69"/>
      <c r="T49" s="117"/>
    </row>
    <row r="50" spans="1:20" ht="20.100000000000001" customHeight="1">
      <c r="A50" s="69"/>
      <c r="B50" s="80" t="str">
        <f>IF(ISBLANK(D50)," ",IF(OR(D50&lt;N9,D50&gt;N10),"ce congé rentre dans le calcul des droits aux jours de fractionnement"," ce congé ne rentre pas dans le calcul des droits aux jours de fractionnement"))</f>
        <v xml:space="preserve"> </v>
      </c>
      <c r="C50" s="68">
        <f t="shared" si="0"/>
        <v>0</v>
      </c>
      <c r="D50" s="103"/>
      <c r="E50" s="105" t="b">
        <v>0</v>
      </c>
      <c r="F50" s="81" t="s">
        <v>16</v>
      </c>
      <c r="G50" s="105" t="b">
        <v>0</v>
      </c>
      <c r="H50" s="105" t="b">
        <v>0</v>
      </c>
      <c r="I50" s="79">
        <f t="shared" si="1"/>
        <v>0</v>
      </c>
      <c r="J50" s="79"/>
      <c r="K50" s="200"/>
      <c r="L50" s="200"/>
      <c r="M50" s="158"/>
      <c r="N50" s="69"/>
      <c r="O50" s="69"/>
      <c r="P50" s="69"/>
      <c r="Q50" s="69"/>
      <c r="R50" s="83"/>
      <c r="S50" s="83"/>
      <c r="T50" s="117"/>
    </row>
    <row r="51" spans="1:20" ht="20.100000000000001" customHeight="1">
      <c r="A51" s="69"/>
      <c r="B51" s="80" t="str">
        <f>IF(ISBLANK(D51)," ",IF(OR(D51&lt;N9,D51&gt;N10),"ce congé rentre dans le calcul des droits aux jours de fractionnement"," ce congé ne rentre pas dans le calcul des droits aux jours de fractionnement"))</f>
        <v xml:space="preserve"> </v>
      </c>
      <c r="C51" s="68">
        <f t="shared" si="0"/>
        <v>0</v>
      </c>
      <c r="D51" s="103"/>
      <c r="E51" s="105" t="b">
        <v>0</v>
      </c>
      <c r="F51" s="81" t="s">
        <v>16</v>
      </c>
      <c r="G51" s="105" t="b">
        <v>0</v>
      </c>
      <c r="H51" s="105" t="b">
        <v>0</v>
      </c>
      <c r="I51" s="79">
        <f t="shared" si="1"/>
        <v>0</v>
      </c>
      <c r="J51" s="79"/>
      <c r="K51" s="200"/>
      <c r="L51" s="200"/>
      <c r="M51" s="158"/>
      <c r="N51" s="158"/>
      <c r="O51" s="77"/>
      <c r="P51" s="158"/>
      <c r="Q51" s="77"/>
      <c r="R51" s="188"/>
      <c r="S51" s="188"/>
      <c r="T51" s="117"/>
    </row>
    <row r="52" spans="1:20" ht="20.100000000000001" customHeight="1">
      <c r="A52" s="69"/>
      <c r="B52" s="80" t="str">
        <f>IF(ISBLANK(D52)," ",IF(OR(D52&lt;N9,D52&gt;N10),"ce congé rentre dans le calcul des droits aux jours de fractionnement"," ce congé ne rentre pas dans le calcul des droits aux jours de fractionnement"))</f>
        <v xml:space="preserve"> </v>
      </c>
      <c r="C52" s="68">
        <f t="shared" si="0"/>
        <v>0</v>
      </c>
      <c r="D52" s="103"/>
      <c r="E52" s="105" t="b">
        <v>0</v>
      </c>
      <c r="F52" s="81" t="s">
        <v>16</v>
      </c>
      <c r="G52" s="105" t="b">
        <v>0</v>
      </c>
      <c r="H52" s="105" t="b">
        <v>0</v>
      </c>
      <c r="I52" s="79">
        <f t="shared" si="1"/>
        <v>0</v>
      </c>
      <c r="J52" s="79"/>
      <c r="K52" s="200"/>
      <c r="L52" s="200"/>
      <c r="M52" s="158"/>
      <c r="N52" s="158"/>
      <c r="O52" s="77"/>
      <c r="P52" s="158"/>
      <c r="Q52" s="77"/>
      <c r="R52" s="102"/>
      <c r="S52" s="102"/>
      <c r="T52" s="117"/>
    </row>
    <row r="53" spans="1:20" ht="20.100000000000001" customHeight="1">
      <c r="A53" s="69"/>
      <c r="B53" s="80" t="str">
        <f>IF(ISBLANK(D53)," ",IF(OR(D53&lt;N9,D53&gt;N10),"ce congé rentre dans le calcul des droits aux jours de fractionnement"," ce congé ne rentre pas dans le calcul des droits aux jours de fractionnement"))</f>
        <v xml:space="preserve"> </v>
      </c>
      <c r="C53" s="68">
        <f t="shared" si="0"/>
        <v>0</v>
      </c>
      <c r="D53" s="103"/>
      <c r="E53" s="105" t="b">
        <v>0</v>
      </c>
      <c r="F53" s="81" t="s">
        <v>16</v>
      </c>
      <c r="G53" s="105" t="b">
        <v>0</v>
      </c>
      <c r="H53" s="105" t="b">
        <v>0</v>
      </c>
      <c r="I53" s="79">
        <f t="shared" si="1"/>
        <v>0</v>
      </c>
      <c r="J53" s="79"/>
      <c r="K53" s="187"/>
      <c r="L53" s="187"/>
      <c r="M53" s="69"/>
      <c r="N53" s="81"/>
      <c r="O53" s="81"/>
      <c r="P53" s="81"/>
      <c r="Q53" s="81"/>
      <c r="R53" s="81"/>
      <c r="S53" s="81"/>
      <c r="T53" s="117"/>
    </row>
    <row r="54" spans="1:20" ht="20.100000000000001" customHeight="1">
      <c r="A54" s="69"/>
      <c r="B54" s="80" t="str">
        <f>IF(ISBLANK(D54)," ",IF(OR(D54&lt;N9,D54&gt;N10),"ce congé rentre dans le calcul des droits aux jours de fractionnement"," ce congé ne rentre pas dans le calcul des droits aux jours de fractionnement"))</f>
        <v xml:space="preserve"> </v>
      </c>
      <c r="C54" s="68">
        <f t="shared" si="0"/>
        <v>0</v>
      </c>
      <c r="D54" s="103"/>
      <c r="E54" s="105" t="b">
        <v>0</v>
      </c>
      <c r="F54" s="81" t="s">
        <v>16</v>
      </c>
      <c r="G54" s="105" t="b">
        <v>0</v>
      </c>
      <c r="H54" s="105" t="b">
        <v>0</v>
      </c>
      <c r="I54" s="79">
        <f t="shared" si="1"/>
        <v>0</v>
      </c>
      <c r="J54" s="79"/>
      <c r="K54" s="187"/>
      <c r="L54" s="187"/>
      <c r="M54" s="69"/>
      <c r="N54" s="81"/>
      <c r="O54" s="81"/>
      <c r="P54" s="81"/>
      <c r="Q54" s="81"/>
      <c r="R54" s="81"/>
      <c r="S54" s="81"/>
      <c r="T54" s="117"/>
    </row>
    <row r="55" spans="1:20" ht="20.100000000000001" customHeight="1">
      <c r="A55" s="69"/>
      <c r="B55" s="80" t="str">
        <f>IF(ISBLANK(D55)," ",IF(OR(D55&lt;N9,D55&gt;N10),"ce congé rentre dans le calcul des droits aux jours de fractionnement"," ce congé ne rentre pas dans le calcul des droits aux jours de fractionnement"))</f>
        <v xml:space="preserve"> </v>
      </c>
      <c r="C55" s="68">
        <f t="shared" si="0"/>
        <v>0</v>
      </c>
      <c r="D55" s="103"/>
      <c r="E55" s="105" t="b">
        <v>0</v>
      </c>
      <c r="F55" s="81" t="s">
        <v>16</v>
      </c>
      <c r="G55" s="105" t="b">
        <v>0</v>
      </c>
      <c r="H55" s="105" t="b">
        <v>0</v>
      </c>
      <c r="I55" s="79">
        <f t="shared" si="1"/>
        <v>0</v>
      </c>
      <c r="J55" s="79"/>
      <c r="K55" s="187"/>
      <c r="L55" s="187"/>
      <c r="M55" s="69"/>
      <c r="N55" s="81"/>
      <c r="O55" s="81"/>
      <c r="P55" s="81"/>
      <c r="Q55" s="81"/>
      <c r="R55" s="81"/>
      <c r="S55" s="81"/>
      <c r="T55" s="117"/>
    </row>
    <row r="56" spans="1:20" ht="20.100000000000001" customHeight="1">
      <c r="A56" s="69"/>
      <c r="B56" s="80" t="str">
        <f>IF(ISBLANK(D56)," ",IF(OR(D56&lt;N9,D56&gt;N10),"ce congé rentre dans le calcul des droits aux jours de fractionnement"," ce congé ne rentre pas dans le calcul des droits aux jours de fractionnement"))</f>
        <v xml:space="preserve"> </v>
      </c>
      <c r="C56" s="68">
        <f t="shared" si="0"/>
        <v>0</v>
      </c>
      <c r="D56" s="103"/>
      <c r="E56" s="105" t="b">
        <v>0</v>
      </c>
      <c r="F56" s="81" t="s">
        <v>16</v>
      </c>
      <c r="G56" s="105" t="b">
        <v>0</v>
      </c>
      <c r="H56" s="105" t="b">
        <v>0</v>
      </c>
      <c r="I56" s="79">
        <f t="shared" si="1"/>
        <v>0</v>
      </c>
      <c r="J56" s="79"/>
      <c r="K56" s="187"/>
      <c r="L56" s="187"/>
      <c r="M56" s="69"/>
      <c r="N56" s="81"/>
      <c r="O56" s="81"/>
      <c r="P56" s="81"/>
      <c r="Q56" s="81"/>
      <c r="R56" s="81"/>
      <c r="S56" s="81"/>
      <c r="T56" s="117"/>
    </row>
    <row r="57" spans="1:20" ht="20.100000000000001" customHeight="1">
      <c r="A57" s="69"/>
      <c r="B57" s="80" t="str">
        <f>IF(ISBLANK(D57)," ",IF(OR(D57&lt;N9,D57&gt;N10),"ce congé rentre dans le calcul des droits aux jours de fractionnement"," ce congé ne rentre pas dans le calcul des droits aux jours de fractionnement"))</f>
        <v xml:space="preserve"> </v>
      </c>
      <c r="C57" s="68">
        <f t="shared" si="0"/>
        <v>0</v>
      </c>
      <c r="D57" s="103"/>
      <c r="E57" s="105" t="b">
        <v>0</v>
      </c>
      <c r="F57" s="81" t="s">
        <v>16</v>
      </c>
      <c r="G57" s="105" t="b">
        <v>0</v>
      </c>
      <c r="H57" s="105" t="b">
        <v>0</v>
      </c>
      <c r="I57" s="79">
        <f t="shared" si="1"/>
        <v>0</v>
      </c>
      <c r="J57" s="79"/>
      <c r="K57" s="73"/>
      <c r="L57" s="69"/>
      <c r="M57" s="69"/>
      <c r="N57" s="69"/>
      <c r="O57" s="69"/>
      <c r="P57" s="69"/>
      <c r="Q57" s="69"/>
      <c r="R57" s="69"/>
      <c r="S57" s="69"/>
      <c r="T57" s="117"/>
    </row>
    <row r="58" spans="1:20" ht="20.100000000000001" customHeight="1">
      <c r="A58" s="69"/>
      <c r="B58" s="80" t="str">
        <f>IF(ISBLANK(D58)," ",IF(OR(D58&lt;N9,D58&gt;N10),"ce congé rentre dans le calcul des droits aux jours de fractionnement"," ce congé ne rentre pas dans le calcul des droits aux jours de fractionnement"))</f>
        <v xml:space="preserve"> </v>
      </c>
      <c r="C58" s="68">
        <f t="shared" si="0"/>
        <v>0</v>
      </c>
      <c r="D58" s="103"/>
      <c r="E58" s="105" t="b">
        <v>0</v>
      </c>
      <c r="F58" s="81" t="s">
        <v>16</v>
      </c>
      <c r="G58" s="105" t="b">
        <v>0</v>
      </c>
      <c r="H58" s="105" t="b">
        <v>0</v>
      </c>
      <c r="I58" s="79">
        <f t="shared" si="1"/>
        <v>0</v>
      </c>
      <c r="J58" s="79"/>
      <c r="K58" s="73"/>
      <c r="L58" s="69"/>
      <c r="M58" s="69"/>
      <c r="N58" s="69"/>
      <c r="O58" s="69"/>
      <c r="P58" s="69"/>
      <c r="Q58" s="69"/>
      <c r="R58" s="69"/>
      <c r="S58" s="69"/>
      <c r="T58" s="117"/>
    </row>
    <row r="59" spans="1:20" ht="20.100000000000001" customHeight="1">
      <c r="A59" s="69"/>
      <c r="B59" s="80" t="str">
        <f>IF(ISBLANK(D59)," ",IF(OR(D59&lt;N9,D59&gt;N10),"ce congé rentre dans le calcul des droits aux jours de fractionnement"," ce congé ne rentre pas dans le calcul des droits aux jours de fractionnement"))</f>
        <v xml:space="preserve"> </v>
      </c>
      <c r="C59" s="68">
        <f t="shared" si="0"/>
        <v>0</v>
      </c>
      <c r="D59" s="103"/>
      <c r="E59" s="105" t="b">
        <v>0</v>
      </c>
      <c r="F59" s="81" t="s">
        <v>16</v>
      </c>
      <c r="G59" s="105" t="b">
        <v>0</v>
      </c>
      <c r="H59" s="105" t="b">
        <v>0</v>
      </c>
      <c r="I59" s="79">
        <f t="shared" si="1"/>
        <v>0</v>
      </c>
      <c r="J59" s="79"/>
      <c r="K59" s="73"/>
      <c r="L59" s="69"/>
      <c r="M59" s="69"/>
      <c r="N59" s="69"/>
      <c r="O59" s="69"/>
      <c r="P59" s="69"/>
      <c r="Q59" s="69"/>
      <c r="R59" s="69"/>
      <c r="S59" s="69"/>
      <c r="T59" s="117"/>
    </row>
    <row r="60" spans="1:20" ht="20.100000000000001" customHeight="1">
      <c r="A60" s="69"/>
      <c r="B60" s="80" t="str">
        <f>IF(ISBLANK(D60)," ",IF(OR(D60&lt;N9,D60&gt;N10),"ce congé rentre dans le calcul des droits aux jours de fractionnement"," ce congé ne rentre pas dans le calcul des droits aux jours de fractionnement"))</f>
        <v xml:space="preserve"> </v>
      </c>
      <c r="C60" s="68">
        <f t="shared" si="0"/>
        <v>0</v>
      </c>
      <c r="D60" s="103"/>
      <c r="E60" s="105" t="b">
        <v>0</v>
      </c>
      <c r="F60" s="81" t="s">
        <v>16</v>
      </c>
      <c r="G60" s="105" t="b">
        <v>0</v>
      </c>
      <c r="H60" s="105" t="b">
        <v>0</v>
      </c>
      <c r="I60" s="79">
        <f t="shared" si="1"/>
        <v>0</v>
      </c>
      <c r="J60" s="79"/>
      <c r="K60" s="73"/>
      <c r="L60" s="69"/>
      <c r="M60" s="69"/>
      <c r="N60" s="69"/>
      <c r="O60" s="69"/>
      <c r="P60" s="69"/>
      <c r="Q60" s="69"/>
      <c r="R60" s="69"/>
      <c r="S60" s="69"/>
      <c r="T60" s="117"/>
    </row>
    <row r="61" spans="1:20" ht="20.100000000000001" customHeight="1">
      <c r="A61" s="69"/>
      <c r="B61" s="80" t="str">
        <f>IF(ISBLANK(D61)," ",IF(OR(D61&lt;N9,D61&gt;N10),"ce congé rentre dans le calcul des droits aux jours de fractionnement"," ce congé ne rentre pas dans le calcul des droits aux jours de fractionnement"))</f>
        <v xml:space="preserve"> </v>
      </c>
      <c r="C61" s="68">
        <f t="shared" si="0"/>
        <v>0</v>
      </c>
      <c r="D61" s="103"/>
      <c r="E61" s="105" t="b">
        <v>0</v>
      </c>
      <c r="F61" s="81" t="s">
        <v>16</v>
      </c>
      <c r="G61" s="105" t="b">
        <v>0</v>
      </c>
      <c r="H61" s="105" t="b">
        <v>0</v>
      </c>
      <c r="I61" s="79">
        <f t="shared" si="1"/>
        <v>0</v>
      </c>
      <c r="J61" s="79"/>
      <c r="K61" s="73"/>
      <c r="L61" s="69"/>
      <c r="M61" s="69"/>
      <c r="N61" s="69"/>
      <c r="O61" s="69"/>
      <c r="P61" s="69"/>
      <c r="Q61" s="69"/>
      <c r="R61" s="69"/>
      <c r="S61" s="69"/>
      <c r="T61" s="117"/>
    </row>
    <row r="62" spans="1:20" ht="15">
      <c r="A62" s="69"/>
      <c r="B62" s="69"/>
      <c r="C62" s="70"/>
      <c r="D62" s="71"/>
      <c r="E62" s="71"/>
      <c r="F62" s="71"/>
      <c r="G62" s="71"/>
      <c r="H62" s="71"/>
      <c r="I62" s="79"/>
      <c r="J62" s="79"/>
      <c r="K62" s="73"/>
      <c r="L62" s="69"/>
      <c r="M62" s="69"/>
      <c r="N62" s="69"/>
      <c r="O62" s="69"/>
      <c r="P62" s="69"/>
      <c r="Q62" s="69"/>
      <c r="R62" s="69"/>
      <c r="S62" s="69"/>
      <c r="T62" s="117"/>
    </row>
    <row r="63" spans="1:20" ht="15">
      <c r="A63" s="69"/>
      <c r="B63" s="69"/>
      <c r="C63" s="68">
        <f>SUM(C11:C62)</f>
        <v>0</v>
      </c>
      <c r="D63" s="71"/>
      <c r="E63" s="71"/>
      <c r="F63" s="71"/>
      <c r="G63" s="71"/>
      <c r="H63" s="71"/>
      <c r="I63" s="79">
        <f>SUM(I11:I62)</f>
        <v>0</v>
      </c>
      <c r="J63" s="79"/>
      <c r="K63" s="73"/>
      <c r="L63" s="69"/>
      <c r="M63" s="69"/>
      <c r="N63" s="69"/>
      <c r="O63" s="69"/>
      <c r="P63" s="69"/>
      <c r="Q63" s="69"/>
      <c r="R63" s="69"/>
      <c r="S63" s="69"/>
      <c r="T63" s="117"/>
    </row>
    <row r="64" spans="1:20" ht="15">
      <c r="A64" s="69"/>
      <c r="B64" s="69"/>
      <c r="C64" s="70"/>
      <c r="D64" s="71"/>
      <c r="E64" s="71"/>
      <c r="F64" s="71"/>
      <c r="G64" s="71"/>
      <c r="H64" s="71"/>
      <c r="I64" s="79"/>
      <c r="J64" s="79"/>
      <c r="K64" s="73"/>
      <c r="L64" s="69"/>
      <c r="M64" s="69"/>
      <c r="N64" s="69"/>
      <c r="O64" s="69"/>
      <c r="P64" s="69"/>
      <c r="Q64" s="69"/>
      <c r="R64" s="69"/>
      <c r="S64" s="69"/>
      <c r="T64" s="117"/>
    </row>
  </sheetData>
  <sheetProtection algorithmName="SHA-512" hashValue="9+KRQcJU1FM7EG5dQCRgLYzEvAvp/LGHsONNF+fMc0EOA87EXilOmU6BHgyCj2QG2U8HtmYfX15MgGBZLyBgog==" saltValue="v9I1LPK/WbtiMOLov3fR5Q==" spinCount="100000" sheet="1" formatCells="0" formatColumns="0" formatRows="0" insertColumns="0" insertRows="0" insertHyperlinks="0" deleteColumns="0" deleteRows="0" sort="0" autoFilter="0" pivotTables="0"/>
  <mergeCells count="29">
    <mergeCell ref="R51:S51"/>
    <mergeCell ref="K53:L56"/>
    <mergeCell ref="K27:L29"/>
    <mergeCell ref="M27:M29"/>
    <mergeCell ref="N28:N29"/>
    <mergeCell ref="P28:P29"/>
    <mergeCell ref="K50:L52"/>
    <mergeCell ref="M50:M52"/>
    <mergeCell ref="N51:N52"/>
    <mergeCell ref="P51:P52"/>
    <mergeCell ref="R28:S28"/>
    <mergeCell ref="K30:L33"/>
    <mergeCell ref="K11:L13"/>
    <mergeCell ref="M11:P16"/>
    <mergeCell ref="K14:L16"/>
    <mergeCell ref="K19:S21"/>
    <mergeCell ref="K23:N24"/>
    <mergeCell ref="O23:O24"/>
    <mergeCell ref="P23:P24"/>
    <mergeCell ref="Q23:R24"/>
    <mergeCell ref="S23:S25"/>
    <mergeCell ref="C2:P4"/>
    <mergeCell ref="B6:B10"/>
    <mergeCell ref="E6:H6"/>
    <mergeCell ref="J6:K6"/>
    <mergeCell ref="J8:L8"/>
    <mergeCell ref="E9:E10"/>
    <mergeCell ref="F9:F10"/>
    <mergeCell ref="G9:H9"/>
  </mergeCells>
  <conditionalFormatting sqref="B11:C61 C63">
    <cfRule type="containsText" dxfId="13" priority="5" operator="containsText" text="ce congé rentre dans le calcul des droits aux jours de fractionnement">
      <formula>NOT(ISERROR(SEARCH("ce congé rentre dans le calcul des droits aux jours de fractionnement",B11)))</formula>
    </cfRule>
  </conditionalFormatting>
  <conditionalFormatting sqref="D6">
    <cfRule type="expression" dxfId="12" priority="7">
      <formula>V6="pb doublon période"</formula>
    </cfRule>
  </conditionalFormatting>
  <conditionalFormatting sqref="K22">
    <cfRule type="cellIs" dxfId="11" priority="4" operator="equal">
      <formula>"Il ne vous reste plus de congés annuels"</formula>
    </cfRule>
  </conditionalFormatting>
  <conditionalFormatting sqref="K30">
    <cfRule type="cellIs" dxfId="10" priority="2" operator="equal">
      <formula>"Il ne vous reste plus de congés annuels"</formula>
    </cfRule>
  </conditionalFormatting>
  <conditionalFormatting sqref="K53">
    <cfRule type="cellIs" dxfId="9" priority="3" operator="equal">
      <formula>"Il ne vous reste plus de congés annuels"</formula>
    </cfRule>
  </conditionalFormatting>
  <conditionalFormatting sqref="K14:L16">
    <cfRule type="cellIs" dxfId="8" priority="1" operator="equal">
      <formula>"Vous avez posé des congés en trop"</formula>
    </cfRule>
    <cfRule type="cellIs" dxfId="7" priority="6" operator="equal">
      <formula>"Il ne vous reste plus de congés annuels"</formula>
    </cfRule>
  </conditionalFormatting>
  <dataValidations count="1">
    <dataValidation type="date" allowBlank="1" showInputMessage="1" showErrorMessage="1" prompt="Le congé doit être compris entre le 01/01/2026 et le 31/12/2026" sqref="D11:D61" xr:uid="{C551F17A-D4C1-41CB-AC66-A92D9BCBCB80}">
      <formula1>46023</formula1>
      <formula2>46387</formula2>
    </dataValidation>
  </dataValidations>
  <pageMargins left="0.7" right="0.7" top="0.75" bottom="0.75" header="0.3" footer="0.3"/>
  <pageSetup paperSize="9" scale="41" fitToHeight="0"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A3879-B032-4E86-B3CA-564773A4E216}">
  <sheetPr>
    <tabColor theme="7" tint="0.39997558519241921"/>
    <pageSetUpPr fitToPage="1"/>
  </sheetPr>
  <dimension ref="A1:AA64"/>
  <sheetViews>
    <sheetView workbookViewId="0">
      <selection activeCell="K30" sqref="K30:L33"/>
    </sheetView>
  </sheetViews>
  <sheetFormatPr baseColWidth="10" defaultColWidth="0" defaultRowHeight="15" zeroHeight="1"/>
  <cols>
    <col min="1" max="1" width="3.28515625" style="51" customWidth="1"/>
    <col min="2" max="2" width="41.28515625" style="51" customWidth="1"/>
    <col min="3" max="3" width="2.42578125" style="52" customWidth="1"/>
    <col min="4" max="4" width="16.42578125" style="53" customWidth="1"/>
    <col min="5" max="5" width="10.85546875" style="53" customWidth="1"/>
    <col min="6" max="6" width="6.140625" style="53" customWidth="1"/>
    <col min="7" max="7" width="12.140625" style="53" customWidth="1"/>
    <col min="8" max="8" width="11.85546875" style="53" customWidth="1"/>
    <col min="9" max="9" width="5.140625" style="54" customWidth="1"/>
    <col min="10" max="10" width="5.28515625" style="54" customWidth="1"/>
    <col min="11" max="11" width="8" style="55" customWidth="1"/>
    <col min="12" max="12" width="19.42578125" style="51" customWidth="1"/>
    <col min="13" max="13" width="17.42578125" style="51" customWidth="1"/>
    <col min="14" max="14" width="13.140625" style="51" customWidth="1"/>
    <col min="15" max="15" width="2.7109375" style="51" customWidth="1"/>
    <col min="16" max="16" width="10.42578125" style="51" customWidth="1"/>
    <col min="17" max="17" width="1.7109375" style="51" customWidth="1"/>
    <col min="18" max="18" width="10.85546875" style="51" customWidth="1"/>
    <col min="19" max="19" width="12.5703125" style="51" customWidth="1"/>
    <col min="20" max="20" width="4.140625" customWidth="1"/>
    <col min="21" max="16384" width="21.5703125" hidden="1"/>
  </cols>
  <sheetData>
    <row r="1" spans="1:24">
      <c r="A1" s="69"/>
      <c r="B1" s="69"/>
      <c r="C1" s="70"/>
      <c r="D1" s="71"/>
      <c r="E1" s="71"/>
      <c r="F1" s="71"/>
      <c r="G1" s="71"/>
      <c r="H1" s="71"/>
      <c r="I1" s="72"/>
      <c r="J1" s="72"/>
      <c r="K1" s="73"/>
      <c r="L1" s="69"/>
      <c r="M1" s="69"/>
      <c r="N1" s="69"/>
      <c r="O1" s="69"/>
      <c r="P1" s="69"/>
      <c r="Q1" s="69"/>
      <c r="R1" s="69"/>
      <c r="S1" s="69"/>
      <c r="T1" s="117"/>
    </row>
    <row r="2" spans="1:24" s="32" customFormat="1" ht="24.75" customHeight="1">
      <c r="A2" s="56"/>
      <c r="B2" s="57"/>
      <c r="C2" s="149" t="s">
        <v>23</v>
      </c>
      <c r="D2" s="149"/>
      <c r="E2" s="149"/>
      <c r="F2" s="149"/>
      <c r="G2" s="149"/>
      <c r="H2" s="149"/>
      <c r="I2" s="149"/>
      <c r="J2" s="149"/>
      <c r="K2" s="149"/>
      <c r="L2" s="149"/>
      <c r="M2" s="149"/>
      <c r="N2" s="149"/>
      <c r="O2" s="149"/>
      <c r="P2" s="149"/>
      <c r="Q2" s="58"/>
      <c r="R2" s="59"/>
      <c r="S2" s="59"/>
      <c r="T2" s="31"/>
      <c r="U2" s="31"/>
      <c r="V2" s="31"/>
    </row>
    <row r="3" spans="1:24" s="32" customFormat="1" ht="8.25" customHeight="1">
      <c r="A3" s="56"/>
      <c r="B3" s="57"/>
      <c r="C3" s="149"/>
      <c r="D3" s="149"/>
      <c r="E3" s="149"/>
      <c r="F3" s="149"/>
      <c r="G3" s="149"/>
      <c r="H3" s="149"/>
      <c r="I3" s="149"/>
      <c r="J3" s="149"/>
      <c r="K3" s="149"/>
      <c r="L3" s="149"/>
      <c r="M3" s="149"/>
      <c r="N3" s="149"/>
      <c r="O3" s="149"/>
      <c r="P3" s="149"/>
      <c r="Q3" s="58"/>
      <c r="R3" s="59"/>
      <c r="S3" s="59"/>
      <c r="T3" s="31"/>
      <c r="U3" s="31"/>
      <c r="V3" s="31"/>
    </row>
    <row r="4" spans="1:24" s="34" customFormat="1" ht="21" customHeight="1">
      <c r="A4" s="60"/>
      <c r="B4" s="57"/>
      <c r="C4" s="149"/>
      <c r="D4" s="149"/>
      <c r="E4" s="149"/>
      <c r="F4" s="149"/>
      <c r="G4" s="149"/>
      <c r="H4" s="149"/>
      <c r="I4" s="149"/>
      <c r="J4" s="149"/>
      <c r="K4" s="149"/>
      <c r="L4" s="149"/>
      <c r="M4" s="149"/>
      <c r="N4" s="149"/>
      <c r="O4" s="149"/>
      <c r="P4" s="149"/>
      <c r="Q4" s="58"/>
      <c r="R4" s="61"/>
      <c r="S4" s="61"/>
      <c r="T4" s="33"/>
      <c r="U4" s="33"/>
      <c r="V4" s="33"/>
      <c r="W4" s="33"/>
      <c r="X4" s="33"/>
    </row>
    <row r="5" spans="1:24" ht="38.25" customHeight="1" thickBot="1">
      <c r="A5" s="69"/>
      <c r="B5" s="69"/>
      <c r="C5" s="70"/>
      <c r="D5" s="71"/>
      <c r="E5" s="71"/>
      <c r="F5" s="71"/>
      <c r="G5" s="71"/>
      <c r="H5" s="71"/>
      <c r="I5" s="72"/>
      <c r="J5" s="72"/>
      <c r="K5" s="73"/>
      <c r="L5" s="69"/>
      <c r="M5" s="121"/>
      <c r="N5" s="121"/>
      <c r="O5" s="121"/>
      <c r="P5" s="121"/>
      <c r="Q5" s="121"/>
      <c r="R5" s="121"/>
      <c r="S5" s="69"/>
      <c r="T5" s="117"/>
    </row>
    <row r="6" spans="1:24" ht="42" customHeight="1">
      <c r="A6" s="69"/>
      <c r="B6" s="150" t="s">
        <v>25</v>
      </c>
      <c r="C6" s="70"/>
      <c r="D6" s="63"/>
      <c r="E6" s="153" t="s">
        <v>29</v>
      </c>
      <c r="F6" s="153"/>
      <c r="G6" s="153"/>
      <c r="H6" s="153"/>
      <c r="I6" s="64" t="s">
        <v>26</v>
      </c>
      <c r="J6" s="154">
        <f>'Calcul CA'!M28</f>
        <v>0</v>
      </c>
      <c r="K6" s="154"/>
      <c r="L6" s="62"/>
      <c r="M6" s="122"/>
      <c r="N6" s="123"/>
      <c r="O6" s="123"/>
      <c r="P6" s="121"/>
      <c r="Q6" s="121"/>
      <c r="R6" s="121"/>
      <c r="S6" s="69"/>
      <c r="T6" s="117"/>
    </row>
    <row r="7" spans="1:24">
      <c r="A7" s="69"/>
      <c r="B7" s="151"/>
      <c r="C7" s="70"/>
      <c r="D7" s="71"/>
      <c r="E7" s="71"/>
      <c r="F7" s="71"/>
      <c r="G7" s="71"/>
      <c r="H7" s="71"/>
      <c r="I7" s="72"/>
      <c r="J7" s="72"/>
      <c r="K7" s="74"/>
      <c r="L7" s="75"/>
      <c r="M7" s="124"/>
      <c r="N7" s="124"/>
      <c r="O7" s="124"/>
      <c r="P7" s="121"/>
      <c r="Q7" s="121"/>
      <c r="R7" s="121"/>
      <c r="S7" s="69"/>
      <c r="T7" s="117"/>
    </row>
    <row r="8" spans="1:24" ht="31.5" customHeight="1" thickBot="1">
      <c r="A8" s="69"/>
      <c r="B8" s="151"/>
      <c r="C8" s="70"/>
      <c r="D8" s="71"/>
      <c r="E8" s="71"/>
      <c r="F8" s="71"/>
      <c r="G8" s="71"/>
      <c r="H8" s="71"/>
      <c r="I8" s="72"/>
      <c r="J8" s="155" t="s">
        <v>19</v>
      </c>
      <c r="K8" s="155"/>
      <c r="L8" s="155"/>
      <c r="M8" s="121"/>
      <c r="N8" s="121"/>
      <c r="O8" s="121"/>
      <c r="P8" s="121"/>
      <c r="Q8" s="121"/>
      <c r="R8" s="121"/>
      <c r="S8" s="69"/>
      <c r="T8" s="117"/>
    </row>
    <row r="9" spans="1:24" ht="28.5" customHeight="1" thickBot="1">
      <c r="A9" s="69"/>
      <c r="B9" s="151"/>
      <c r="C9" s="70"/>
      <c r="D9" s="76" t="s">
        <v>11</v>
      </c>
      <c r="E9" s="156" t="s">
        <v>13</v>
      </c>
      <c r="F9" s="158" t="s">
        <v>16</v>
      </c>
      <c r="G9" s="159" t="s">
        <v>17</v>
      </c>
      <c r="H9" s="160"/>
      <c r="I9" s="72"/>
      <c r="J9" s="72"/>
      <c r="K9" s="73"/>
      <c r="L9" s="69"/>
      <c r="M9" s="121"/>
      <c r="N9" s="125">
        <v>45778</v>
      </c>
      <c r="O9" s="121"/>
      <c r="P9" s="121"/>
      <c r="Q9" s="121"/>
      <c r="R9" s="121"/>
      <c r="S9" s="69"/>
      <c r="T9" s="117"/>
    </row>
    <row r="10" spans="1:24" ht="36.75" customHeight="1" thickBot="1">
      <c r="A10" s="69"/>
      <c r="B10" s="152"/>
      <c r="C10" s="70"/>
      <c r="D10" s="78" t="s">
        <v>12</v>
      </c>
      <c r="E10" s="157"/>
      <c r="F10" s="158"/>
      <c r="G10" s="78" t="s">
        <v>14</v>
      </c>
      <c r="H10" s="78" t="s">
        <v>15</v>
      </c>
      <c r="I10" s="79"/>
      <c r="J10" s="79"/>
      <c r="K10" s="73"/>
      <c r="L10" s="69"/>
      <c r="M10" s="121"/>
      <c r="N10" s="125">
        <v>45961</v>
      </c>
      <c r="O10" s="121"/>
      <c r="P10" s="121"/>
      <c r="Q10" s="121"/>
      <c r="R10" s="121"/>
      <c r="S10" s="69"/>
      <c r="T10" s="117"/>
    </row>
    <row r="11" spans="1:24" ht="20.100000000000001" customHeight="1">
      <c r="A11" s="69"/>
      <c r="B11" s="80" t="str">
        <f>IF(ISBLANK(D11)," ",IF(OR(D11&lt;N9,D11&gt;N10),"ce congé rentre dans le calcul des droits aux jours de fractionnement"," ce congé ne rentre pas dans le calcul des droits aux jours de fractionnement"))</f>
        <v xml:space="preserve"> </v>
      </c>
      <c r="C11" s="68">
        <f>IF(B11="ce congé rentre dans le calcul des droits aux jours de fractionnement",I11,0)</f>
        <v>0</v>
      </c>
      <c r="D11" s="103"/>
      <c r="E11" s="104" t="b">
        <v>0</v>
      </c>
      <c r="F11" s="81" t="s">
        <v>16</v>
      </c>
      <c r="G11" s="104" t="b">
        <v>0</v>
      </c>
      <c r="H11" s="104" t="b">
        <v>0</v>
      </c>
      <c r="I11" s="79">
        <f>IF(E11,1,IF(G11,0.5,IF(H11,0.5,0)))</f>
        <v>0</v>
      </c>
      <c r="J11" s="79"/>
      <c r="K11" s="161" t="s">
        <v>18</v>
      </c>
      <c r="L11" s="162"/>
      <c r="M11" s="201" t="str">
        <f>IF(K14=1,"Attention, il vous reste 1congé annuel",IF(K14=0.5,"Attention, il vous reste une demi-journée de congé annuel"," "))</f>
        <v xml:space="preserve"> </v>
      </c>
      <c r="N11" s="202"/>
      <c r="O11" s="202"/>
      <c r="P11" s="202"/>
      <c r="Q11" s="126"/>
      <c r="R11" s="121"/>
      <c r="S11" s="69"/>
      <c r="T11" s="117"/>
    </row>
    <row r="12" spans="1:24" ht="20.100000000000001" customHeight="1">
      <c r="A12" s="69"/>
      <c r="B12" s="80" t="str">
        <f>IF(ISBLANK(D12)," ",IF(OR(D12&lt;N9,D12&gt;N10),"ce congé rentre dans le calcul des droits aux jours de fractionnement"," ce congé ne rentre pas dans le calcul des droits aux jours de fractionnement"))</f>
        <v xml:space="preserve"> </v>
      </c>
      <c r="C12" s="68">
        <f t="shared" ref="C12:C61" si="0">IF(B12="ce congé rentre dans le calcul des droits aux jours de fractionnement",I12,0)</f>
        <v>0</v>
      </c>
      <c r="D12" s="103"/>
      <c r="E12" s="105" t="b">
        <v>0</v>
      </c>
      <c r="F12" s="81" t="s">
        <v>16</v>
      </c>
      <c r="G12" s="105" t="b">
        <v>0</v>
      </c>
      <c r="H12" s="105" t="b">
        <v>0</v>
      </c>
      <c r="I12" s="79">
        <f>IF(E12,1,IF(G12,0.5,IF(H12,0.5,0)))</f>
        <v>0</v>
      </c>
      <c r="J12" s="79"/>
      <c r="K12" s="163"/>
      <c r="L12" s="164"/>
      <c r="M12" s="201"/>
      <c r="N12" s="202"/>
      <c r="O12" s="202"/>
      <c r="P12" s="202"/>
      <c r="Q12" s="126"/>
      <c r="R12" s="121"/>
      <c r="S12" s="69"/>
      <c r="T12" s="117"/>
    </row>
    <row r="13" spans="1:24" ht="20.100000000000001" customHeight="1" thickBot="1">
      <c r="A13" s="69"/>
      <c r="B13" s="80" t="str">
        <f>IF(ISBLANK(D13)," ",IF(OR(D13&lt;N9,D13&gt;N10),"ce congé rentre dans le calcul des droits aux jours de fractionnement"," ce congé ne rentre pas dans le calcul des droits aux jours de fractionnement"))</f>
        <v xml:space="preserve"> </v>
      </c>
      <c r="C13" s="68">
        <f t="shared" si="0"/>
        <v>0</v>
      </c>
      <c r="D13" s="103"/>
      <c r="E13" s="105" t="b">
        <v>0</v>
      </c>
      <c r="F13" s="81" t="s">
        <v>16</v>
      </c>
      <c r="G13" s="105" t="b">
        <v>0</v>
      </c>
      <c r="H13" s="105" t="b">
        <v>0</v>
      </c>
      <c r="I13" s="79">
        <f t="shared" ref="I13:I61" si="1">IF(E13,1,IF(G13,0.5,IF(H13,0.5,0)))</f>
        <v>0</v>
      </c>
      <c r="J13" s="79"/>
      <c r="K13" s="165"/>
      <c r="L13" s="166"/>
      <c r="M13" s="201"/>
      <c r="N13" s="202"/>
      <c r="O13" s="202"/>
      <c r="P13" s="202"/>
      <c r="Q13" s="126"/>
      <c r="R13" s="121"/>
      <c r="S13" s="69"/>
      <c r="T13" s="117"/>
    </row>
    <row r="14" spans="1:24" ht="20.100000000000001" customHeight="1">
      <c r="A14" s="69"/>
      <c r="B14" s="80" t="str">
        <f>IF(ISBLANK(D14)," ",IF(OR(D14&lt;N9,D14&gt;N10),"ce congé rentre dans le calcul des droits aux jours de fractionnement"," ce congé ne rentre pas dans le calcul des droits aux jours de fractionnement"))</f>
        <v xml:space="preserve"> </v>
      </c>
      <c r="C14" s="68">
        <f t="shared" si="0"/>
        <v>0</v>
      </c>
      <c r="D14" s="103"/>
      <c r="E14" s="105" t="b">
        <v>0</v>
      </c>
      <c r="F14" s="81" t="s">
        <v>16</v>
      </c>
      <c r="G14" s="105" t="b">
        <v>0</v>
      </c>
      <c r="H14" s="105" t="b">
        <v>0</v>
      </c>
      <c r="I14" s="79">
        <f t="shared" si="1"/>
        <v>0</v>
      </c>
      <c r="J14" s="79"/>
      <c r="K14" s="169" t="str">
        <f>IF(J6-I63&gt;0,J6-I63,IF(J6-I63&lt;0,"Vous avez posé des congés en trop","Il ne vous reste plus de congés annuels"))</f>
        <v>Il ne vous reste plus de congés annuels</v>
      </c>
      <c r="L14" s="170"/>
      <c r="M14" s="201"/>
      <c r="N14" s="202"/>
      <c r="O14" s="202"/>
      <c r="P14" s="202"/>
      <c r="Q14" s="126"/>
      <c r="R14" s="121"/>
      <c r="S14" s="69"/>
      <c r="T14" s="117"/>
    </row>
    <row r="15" spans="1:24" ht="20.100000000000001" customHeight="1">
      <c r="A15" s="69"/>
      <c r="B15" s="80" t="str">
        <f>IF(ISBLANK(D15)," ",IF(OR(D15&lt;N9,D15&gt;N10),"ce congé rentre dans le calcul des droits aux jours de fractionnement"," ce congé ne rentre pas dans le calcul des droits aux jours de fractionnement"))</f>
        <v xml:space="preserve"> </v>
      </c>
      <c r="C15" s="68">
        <f t="shared" si="0"/>
        <v>0</v>
      </c>
      <c r="D15" s="103"/>
      <c r="E15" s="105" t="b">
        <v>0</v>
      </c>
      <c r="F15" s="81" t="s">
        <v>16</v>
      </c>
      <c r="G15" s="105" t="b">
        <v>0</v>
      </c>
      <c r="H15" s="105" t="b">
        <v>0</v>
      </c>
      <c r="I15" s="79">
        <f>IF(E15,1,IF(G15,0.5,IF(H15,0.5,0)))</f>
        <v>0</v>
      </c>
      <c r="J15" s="79"/>
      <c r="K15" s="171"/>
      <c r="L15" s="172"/>
      <c r="M15" s="201"/>
      <c r="N15" s="202"/>
      <c r="O15" s="202"/>
      <c r="P15" s="202"/>
      <c r="Q15" s="126"/>
      <c r="R15" s="121"/>
      <c r="S15" s="69"/>
      <c r="T15" s="117"/>
    </row>
    <row r="16" spans="1:24" ht="20.100000000000001" customHeight="1" thickBot="1">
      <c r="A16" s="69"/>
      <c r="B16" s="80" t="str">
        <f>IF(ISBLANK(D16)," ",IF(OR(D16&lt;N9,D16&gt;N10),"ce congé rentre dans le calcul des droits aux jours de fractionnement"," ce congé ne rentre pas dans le calcul des droits aux jours de fractionnement"))</f>
        <v xml:space="preserve"> </v>
      </c>
      <c r="C16" s="68">
        <f t="shared" si="0"/>
        <v>0</v>
      </c>
      <c r="D16" s="103"/>
      <c r="E16" s="105" t="b">
        <v>0</v>
      </c>
      <c r="F16" s="81" t="s">
        <v>16</v>
      </c>
      <c r="G16" s="105" t="b">
        <v>0</v>
      </c>
      <c r="H16" s="105" t="b">
        <v>0</v>
      </c>
      <c r="I16" s="79">
        <f>IF(E16,1,IF(G16,0.5,IF(H16,0.5,0)))</f>
        <v>0</v>
      </c>
      <c r="J16" s="79"/>
      <c r="K16" s="173"/>
      <c r="L16" s="174"/>
      <c r="M16" s="201"/>
      <c r="N16" s="202"/>
      <c r="O16" s="202"/>
      <c r="P16" s="202"/>
      <c r="Q16" s="126"/>
      <c r="R16" s="121"/>
      <c r="S16" s="69"/>
      <c r="T16" s="117"/>
    </row>
    <row r="17" spans="1:20" ht="20.100000000000001" customHeight="1">
      <c r="A17" s="69"/>
      <c r="B17" s="80" t="str">
        <f>IF(ISBLANK(D17)," ",IF(OR(D17&lt;N9,D17&gt;N10),"ce congé rentre dans le calcul des droits aux jours de fractionnement"," ce congé ne rentre pas dans le calcul des droits aux jours de fractionnement"))</f>
        <v xml:space="preserve"> </v>
      </c>
      <c r="C17" s="68">
        <f t="shared" si="0"/>
        <v>0</v>
      </c>
      <c r="D17" s="103"/>
      <c r="E17" s="105" t="b">
        <v>0</v>
      </c>
      <c r="F17" s="81" t="s">
        <v>16</v>
      </c>
      <c r="G17" s="105" t="b">
        <v>0</v>
      </c>
      <c r="H17" s="105" t="b">
        <v>0</v>
      </c>
      <c r="I17" s="79">
        <f t="shared" si="1"/>
        <v>0</v>
      </c>
      <c r="J17" s="79"/>
      <c r="K17" s="73"/>
      <c r="L17" s="73"/>
      <c r="M17" s="69"/>
      <c r="N17" s="69"/>
      <c r="O17" s="69"/>
      <c r="P17" s="69"/>
      <c r="Q17" s="69"/>
      <c r="R17" s="69"/>
      <c r="S17" s="69"/>
      <c r="T17" s="117"/>
    </row>
    <row r="18" spans="1:20" ht="20.100000000000001" customHeight="1" thickBot="1">
      <c r="A18" s="69"/>
      <c r="B18" s="80" t="str">
        <f>IF(ISBLANK(D18)," ",IF(OR(D18&lt;N9,D18&gt;N10),"ce congé rentre dans le calcul des droits aux jours de fractionnement"," ce congé ne rentre pas dans le calcul des droits aux jours de fractionnement"))</f>
        <v xml:space="preserve"> </v>
      </c>
      <c r="C18" s="68">
        <f t="shared" si="0"/>
        <v>0</v>
      </c>
      <c r="D18" s="103"/>
      <c r="E18" s="105" t="b">
        <v>0</v>
      </c>
      <c r="F18" s="81" t="s">
        <v>16</v>
      </c>
      <c r="G18" s="105" t="b">
        <v>0</v>
      </c>
      <c r="H18" s="105" t="b">
        <v>0</v>
      </c>
      <c r="I18" s="79">
        <f t="shared" si="1"/>
        <v>0</v>
      </c>
      <c r="J18" s="79"/>
      <c r="K18" s="73"/>
      <c r="L18" s="73"/>
      <c r="M18" s="69"/>
      <c r="N18" s="69"/>
      <c r="O18" s="69"/>
      <c r="P18" s="69"/>
      <c r="Q18" s="69"/>
      <c r="R18" s="83"/>
      <c r="S18" s="83"/>
      <c r="T18" s="117"/>
    </row>
    <row r="19" spans="1:20" ht="20.100000000000001" customHeight="1">
      <c r="A19" s="69"/>
      <c r="B19" s="80" t="str">
        <f>IF(ISBLANK(D19)," ",IF(OR(D19&lt;N9,D19&gt;N10),"ce congé rentre dans le calcul des droits aux jours de fractionnement"," ce congé ne rentre pas dans le calcul des droits aux jours de fractionnement"))</f>
        <v xml:space="preserve"> </v>
      </c>
      <c r="C19" s="68">
        <f t="shared" si="0"/>
        <v>0</v>
      </c>
      <c r="D19" s="103"/>
      <c r="E19" s="105" t="b">
        <v>0</v>
      </c>
      <c r="F19" s="81" t="s">
        <v>16</v>
      </c>
      <c r="G19" s="105" t="b">
        <v>0</v>
      </c>
      <c r="H19" s="105" t="b">
        <v>0</v>
      </c>
      <c r="I19" s="79">
        <f>IF(E19,1,IF(G19,0.5,IF(H19,0.5,0)))</f>
        <v>0</v>
      </c>
      <c r="J19" s="79"/>
      <c r="K19" s="175" t="s">
        <v>27</v>
      </c>
      <c r="L19" s="176"/>
      <c r="M19" s="176"/>
      <c r="N19" s="176"/>
      <c r="O19" s="176"/>
      <c r="P19" s="176"/>
      <c r="Q19" s="176"/>
      <c r="R19" s="176"/>
      <c r="S19" s="177"/>
      <c r="T19" s="117"/>
    </row>
    <row r="20" spans="1:20" ht="20.100000000000001" customHeight="1">
      <c r="A20" s="69"/>
      <c r="B20" s="80" t="str">
        <f>IF(ISBLANK(D20)," ",IF(OR(D20&lt;N9,D20&gt;N10),"ce congé rentre dans le calcul des droits aux jours de fractionnement"," ce congé ne rentre pas dans le calcul des droits aux jours de fractionnement"))</f>
        <v xml:space="preserve"> </v>
      </c>
      <c r="C20" s="68">
        <f t="shared" si="0"/>
        <v>0</v>
      </c>
      <c r="D20" s="103"/>
      <c r="E20" s="105" t="b">
        <v>0</v>
      </c>
      <c r="F20" s="81" t="s">
        <v>16</v>
      </c>
      <c r="G20" s="105" t="b">
        <v>0</v>
      </c>
      <c r="H20" s="105" t="b">
        <v>0</v>
      </c>
      <c r="I20" s="79">
        <f>IF(E20,1,IF(G20,0.5,IF(H20,0.5,0)))</f>
        <v>0</v>
      </c>
      <c r="J20" s="79"/>
      <c r="K20" s="178"/>
      <c r="L20" s="179"/>
      <c r="M20" s="179"/>
      <c r="N20" s="179"/>
      <c r="O20" s="179"/>
      <c r="P20" s="179"/>
      <c r="Q20" s="179"/>
      <c r="R20" s="179"/>
      <c r="S20" s="180"/>
      <c r="T20" s="117"/>
    </row>
    <row r="21" spans="1:20" ht="20.100000000000001" customHeight="1" thickBot="1">
      <c r="A21" s="69"/>
      <c r="B21" s="80" t="str">
        <f>IF(ISBLANK(D21)," ",IF(OR(D21&lt;N9,D21&gt;N10),"ce congé rentre dans le calcul des droits aux jours de fractionnement"," ce congé ne rentre pas dans le calcul des droits aux jours de fractionnement"))</f>
        <v xml:space="preserve"> </v>
      </c>
      <c r="C21" s="68">
        <f t="shared" si="0"/>
        <v>0</v>
      </c>
      <c r="D21" s="103"/>
      <c r="E21" s="105" t="b">
        <v>0</v>
      </c>
      <c r="F21" s="81" t="s">
        <v>16</v>
      </c>
      <c r="G21" s="105" t="b">
        <v>0</v>
      </c>
      <c r="H21" s="105" t="b">
        <v>0</v>
      </c>
      <c r="I21" s="79">
        <f t="shared" si="1"/>
        <v>0</v>
      </c>
      <c r="J21" s="79"/>
      <c r="K21" s="181"/>
      <c r="L21" s="182"/>
      <c r="M21" s="182"/>
      <c r="N21" s="182"/>
      <c r="O21" s="182"/>
      <c r="P21" s="182"/>
      <c r="Q21" s="182"/>
      <c r="R21" s="182"/>
      <c r="S21" s="183"/>
      <c r="T21" s="117"/>
    </row>
    <row r="22" spans="1:20" ht="20.100000000000001" customHeight="1">
      <c r="A22" s="69"/>
      <c r="B22" s="80" t="str">
        <f>IF(ISBLANK(D22)," ",IF(OR(D22&lt;N9,D22&gt;N10),"ce congé rentre dans le calcul des droits aux jours de fractionnement"," ce congé ne rentre pas dans le calcul des droits aux jours de fractionnement"))</f>
        <v xml:space="preserve"> </v>
      </c>
      <c r="C22" s="68">
        <f t="shared" si="0"/>
        <v>0</v>
      </c>
      <c r="D22" s="103"/>
      <c r="E22" s="105" t="b">
        <v>0</v>
      </c>
      <c r="F22" s="81" t="s">
        <v>16</v>
      </c>
      <c r="G22" s="105" t="b">
        <v>0</v>
      </c>
      <c r="H22" s="105" t="b">
        <v>0</v>
      </c>
      <c r="I22" s="79">
        <f t="shared" si="1"/>
        <v>0</v>
      </c>
      <c r="J22" s="79"/>
      <c r="K22" s="82"/>
      <c r="L22" s="84"/>
      <c r="M22" s="69"/>
      <c r="N22" s="81"/>
      <c r="O22" s="81"/>
      <c r="P22" s="81"/>
      <c r="Q22" s="81"/>
      <c r="R22" s="81"/>
      <c r="S22" s="85"/>
      <c r="T22" s="117"/>
    </row>
    <row r="23" spans="1:20" ht="20.100000000000001" customHeight="1">
      <c r="A23" s="69"/>
      <c r="B23" s="80" t="str">
        <f>IF(ISBLANK(D23)," ",IF(OR(D23&lt;N9,D23&gt;N10),"ce congé rentre dans le calcul des droits aux jours de fractionnement"," ce congé ne rentre pas dans le calcul des droits aux jours de fractionnement"))</f>
        <v xml:space="preserve"> </v>
      </c>
      <c r="C23" s="68">
        <f t="shared" si="0"/>
        <v>0</v>
      </c>
      <c r="D23" s="103"/>
      <c r="E23" s="105" t="b">
        <v>0</v>
      </c>
      <c r="F23" s="81" t="s">
        <v>16</v>
      </c>
      <c r="G23" s="105" t="b">
        <v>0</v>
      </c>
      <c r="H23" s="105" t="b">
        <v>0</v>
      </c>
      <c r="I23" s="79">
        <f t="shared" si="1"/>
        <v>0</v>
      </c>
      <c r="J23" s="79"/>
      <c r="K23" s="184" t="s">
        <v>30</v>
      </c>
      <c r="L23" s="185"/>
      <c r="M23" s="185"/>
      <c r="N23" s="185"/>
      <c r="O23" s="186" t="s">
        <v>26</v>
      </c>
      <c r="P23" s="187">
        <f>C63</f>
        <v>0</v>
      </c>
      <c r="Q23" s="187" t="s">
        <v>2</v>
      </c>
      <c r="R23" s="187"/>
      <c r="S23" s="172"/>
      <c r="T23" s="117"/>
    </row>
    <row r="24" spans="1:20" ht="20.100000000000001" customHeight="1">
      <c r="A24" s="69"/>
      <c r="B24" s="80" t="str">
        <f>IF(ISBLANK(D24)," ",IF(OR(D24&lt;N9,D24&gt;N10),"ce congé rentre dans le calcul des droits aux jours de fractionnement"," ce congé ne rentre pas dans le calcul des droits aux jours de fractionnement"))</f>
        <v xml:space="preserve"> </v>
      </c>
      <c r="C24" s="68">
        <f t="shared" si="0"/>
        <v>0</v>
      </c>
      <c r="D24" s="103"/>
      <c r="E24" s="105" t="b">
        <v>0</v>
      </c>
      <c r="F24" s="81" t="s">
        <v>16</v>
      </c>
      <c r="G24" s="105" t="b">
        <v>0</v>
      </c>
      <c r="H24" s="105" t="b">
        <v>0</v>
      </c>
      <c r="I24" s="79">
        <f t="shared" si="1"/>
        <v>0</v>
      </c>
      <c r="J24" s="79"/>
      <c r="K24" s="184"/>
      <c r="L24" s="185"/>
      <c r="M24" s="185"/>
      <c r="N24" s="185"/>
      <c r="O24" s="186"/>
      <c r="P24" s="187"/>
      <c r="Q24" s="187"/>
      <c r="R24" s="187"/>
      <c r="S24" s="172"/>
      <c r="T24" s="117"/>
    </row>
    <row r="25" spans="1:20" ht="20.100000000000001" customHeight="1">
      <c r="A25" s="69"/>
      <c r="B25" s="80" t="str">
        <f>IF(ISBLANK(D25)," ",IF(OR(D25&lt;N9,D25&gt;N10),"ce congé rentre dans le calcul des droits aux jours de fractionnement"," ce congé ne rentre pas dans le calcul des droits aux jours de fractionnement"))</f>
        <v xml:space="preserve"> </v>
      </c>
      <c r="C25" s="68">
        <f t="shared" si="0"/>
        <v>0</v>
      </c>
      <c r="D25" s="103"/>
      <c r="E25" s="105" t="b">
        <v>0</v>
      </c>
      <c r="F25" s="81" t="s">
        <v>16</v>
      </c>
      <c r="G25" s="105" t="b">
        <v>0</v>
      </c>
      <c r="H25" s="105" t="b">
        <v>0</v>
      </c>
      <c r="I25" s="79">
        <f t="shared" si="1"/>
        <v>0</v>
      </c>
      <c r="J25" s="79"/>
      <c r="K25" s="88"/>
      <c r="L25" s="86"/>
      <c r="M25" s="86"/>
      <c r="N25" s="86"/>
      <c r="O25" s="87"/>
      <c r="P25" s="89"/>
      <c r="Q25" s="90"/>
      <c r="R25" s="90"/>
      <c r="S25" s="172"/>
      <c r="T25" s="117"/>
    </row>
    <row r="26" spans="1:20" ht="20.100000000000001" customHeight="1" thickBot="1">
      <c r="A26" s="69"/>
      <c r="B26" s="80" t="str">
        <f>IF(ISBLANK(D26)," ",IF(OR(D26&lt;N9,D26&gt;N10),"ce congé rentre dans le calcul des droits aux jours de fractionnement"," ce congé ne rentre pas dans le calcul des droits aux jours de fractionnement"))</f>
        <v xml:space="preserve"> </v>
      </c>
      <c r="C26" s="68">
        <f t="shared" si="0"/>
        <v>0</v>
      </c>
      <c r="D26" s="103"/>
      <c r="E26" s="105" t="b">
        <v>0</v>
      </c>
      <c r="F26" s="81" t="s">
        <v>16</v>
      </c>
      <c r="G26" s="105" t="b">
        <v>0</v>
      </c>
      <c r="H26" s="105" t="b">
        <v>0</v>
      </c>
      <c r="I26" s="79">
        <f t="shared" si="1"/>
        <v>0</v>
      </c>
      <c r="J26" s="79"/>
      <c r="K26" s="91"/>
      <c r="L26" s="92">
        <v>45412</v>
      </c>
      <c r="M26" s="70"/>
      <c r="N26" s="69"/>
      <c r="O26" s="69"/>
      <c r="P26" s="69"/>
      <c r="Q26" s="69"/>
      <c r="R26" s="69"/>
      <c r="S26" s="93"/>
      <c r="T26" s="117"/>
    </row>
    <row r="27" spans="1:20" ht="20.100000000000001" customHeight="1" thickBot="1">
      <c r="A27" s="69"/>
      <c r="B27" s="80" t="str">
        <f>IF(ISBLANK(D27)," ",IF(OR(D27&lt;N9,D27&gt;N10),"ce congé rentre dans le calcul des droits aux jours de fractionnement"," ce congé ne rentre pas dans le calcul des droits aux jours de fractionnement"))</f>
        <v xml:space="preserve"> </v>
      </c>
      <c r="C27" s="68">
        <f t="shared" si="0"/>
        <v>0</v>
      </c>
      <c r="D27" s="103"/>
      <c r="E27" s="105" t="b">
        <v>0</v>
      </c>
      <c r="F27" s="81" t="s">
        <v>16</v>
      </c>
      <c r="G27" s="105" t="b">
        <v>0</v>
      </c>
      <c r="H27" s="105" t="b">
        <v>0</v>
      </c>
      <c r="I27" s="79">
        <f t="shared" si="1"/>
        <v>0</v>
      </c>
      <c r="J27" s="79"/>
      <c r="K27" s="189" t="s">
        <v>20</v>
      </c>
      <c r="L27" s="190"/>
      <c r="M27" s="195" t="s">
        <v>21</v>
      </c>
      <c r="N27" s="69"/>
      <c r="O27" s="75"/>
      <c r="P27" s="69"/>
      <c r="Q27" s="69"/>
      <c r="R27" s="83"/>
      <c r="S27" s="94"/>
      <c r="T27" s="117"/>
    </row>
    <row r="28" spans="1:20" ht="20.100000000000001" customHeight="1" thickBot="1">
      <c r="A28" s="69"/>
      <c r="B28" s="80" t="str">
        <f>IF(ISBLANK(D28)," ",IF(OR(D28&lt;N9,D28&gt;N10),"ce congé rentre dans le calcul des droits aux jours de fractionnement"," ce congé ne rentre pas dans le calcul des droits aux jours de fractionnement"))</f>
        <v xml:space="preserve"> </v>
      </c>
      <c r="C28" s="68">
        <f t="shared" si="0"/>
        <v>0</v>
      </c>
      <c r="D28" s="103"/>
      <c r="E28" s="105" t="b">
        <v>0</v>
      </c>
      <c r="F28" s="81" t="s">
        <v>16</v>
      </c>
      <c r="G28" s="105" t="b">
        <v>0</v>
      </c>
      <c r="H28" s="105" t="b">
        <v>0</v>
      </c>
      <c r="I28" s="79">
        <f t="shared" si="1"/>
        <v>0</v>
      </c>
      <c r="J28" s="79"/>
      <c r="K28" s="191"/>
      <c r="L28" s="192"/>
      <c r="M28" s="196"/>
      <c r="N28" s="198" t="s">
        <v>13</v>
      </c>
      <c r="O28" s="95"/>
      <c r="P28" s="158" t="s">
        <v>16</v>
      </c>
      <c r="Q28" s="77"/>
      <c r="R28" s="159" t="s">
        <v>17</v>
      </c>
      <c r="S28" s="160"/>
      <c r="T28" s="117"/>
    </row>
    <row r="29" spans="1:20" ht="20.100000000000001" customHeight="1" thickBot="1">
      <c r="A29" s="69"/>
      <c r="B29" s="80" t="str">
        <f>IF(ISBLANK(D29)," ",IF(OR(D29&lt;N9,D29&gt;N10),"ce congé rentre dans le calcul des droits aux jours de fractionnement"," ce congé ne rentre pas dans le calcul des droits aux jours de fractionnement"))</f>
        <v xml:space="preserve"> </v>
      </c>
      <c r="C29" s="68">
        <f t="shared" si="0"/>
        <v>0</v>
      </c>
      <c r="D29" s="103"/>
      <c r="E29" s="105" t="b">
        <v>0</v>
      </c>
      <c r="F29" s="81" t="s">
        <v>16</v>
      </c>
      <c r="G29" s="105" t="b">
        <v>0</v>
      </c>
      <c r="H29" s="105" t="b">
        <v>0</v>
      </c>
      <c r="I29" s="79">
        <f t="shared" si="1"/>
        <v>0</v>
      </c>
      <c r="J29" s="79"/>
      <c r="K29" s="193"/>
      <c r="L29" s="194"/>
      <c r="M29" s="197"/>
      <c r="N29" s="199"/>
      <c r="O29" s="95"/>
      <c r="P29" s="158"/>
      <c r="Q29" s="77"/>
      <c r="R29" s="78" t="s">
        <v>14</v>
      </c>
      <c r="S29" s="78" t="s">
        <v>15</v>
      </c>
      <c r="T29" s="117"/>
    </row>
    <row r="30" spans="1:20" ht="20.100000000000001" customHeight="1">
      <c r="A30" s="69"/>
      <c r="B30" s="80" t="str">
        <f>IF(ISBLANK(D30)," ",IF(OR(D30&lt;N9,D30&gt;N10),"ce congé rentre dans le calcul des droits aux jours de fractionnement"," ce congé ne rentre pas dans le calcul des droits aux jours de fractionnement"))</f>
        <v xml:space="preserve"> </v>
      </c>
      <c r="C30" s="68">
        <f t="shared" si="0"/>
        <v>0</v>
      </c>
      <c r="D30" s="103"/>
      <c r="E30" s="105" t="b">
        <v>0</v>
      </c>
      <c r="F30" s="81" t="s">
        <v>16</v>
      </c>
      <c r="G30" s="105" t="b">
        <v>0</v>
      </c>
      <c r="H30" s="105" t="b">
        <v>0</v>
      </c>
      <c r="I30" s="79">
        <f t="shared" si="1"/>
        <v>0</v>
      </c>
      <c r="J30" s="79"/>
      <c r="K30" s="169" t="str">
        <f>IF(P23&gt;8,"2",IF(P23&lt;5,"0","1"))</f>
        <v>0</v>
      </c>
      <c r="L30" s="170"/>
      <c r="M30" s="106"/>
      <c r="N30" s="107" t="b">
        <v>0</v>
      </c>
      <c r="O30" s="96"/>
      <c r="P30" s="81" t="s">
        <v>16</v>
      </c>
      <c r="Q30" s="81"/>
      <c r="R30" s="112" t="b">
        <v>0</v>
      </c>
      <c r="S30" s="107" t="b">
        <v>0</v>
      </c>
      <c r="T30" s="117"/>
    </row>
    <row r="31" spans="1:20" ht="20.100000000000001" customHeight="1">
      <c r="A31" s="69"/>
      <c r="B31" s="80" t="str">
        <f>IF(ISBLANK(D31)," ",IF(OR(D31&lt;N9,D31&gt;N10),"ce congé rentre dans le calcul des droits aux jours de fractionnement"," ce congé ne rentre pas dans le calcul des droits aux jours de fractionnement"))</f>
        <v xml:space="preserve"> </v>
      </c>
      <c r="C31" s="68">
        <f t="shared" si="0"/>
        <v>0</v>
      </c>
      <c r="D31" s="103"/>
      <c r="E31" s="105" t="b">
        <v>0</v>
      </c>
      <c r="F31" s="81" t="s">
        <v>16</v>
      </c>
      <c r="G31" s="105" t="b">
        <v>0</v>
      </c>
      <c r="H31" s="105" t="b">
        <v>0</v>
      </c>
      <c r="I31" s="79">
        <f t="shared" si="1"/>
        <v>0</v>
      </c>
      <c r="J31" s="79"/>
      <c r="K31" s="171"/>
      <c r="L31" s="172"/>
      <c r="M31" s="118"/>
      <c r="N31" s="109" t="b">
        <v>0</v>
      </c>
      <c r="O31" s="96"/>
      <c r="P31" s="81" t="s">
        <v>16</v>
      </c>
      <c r="Q31" s="81"/>
      <c r="R31" s="113" t="b">
        <v>0</v>
      </c>
      <c r="S31" s="109" t="b">
        <v>0</v>
      </c>
      <c r="T31" s="117"/>
    </row>
    <row r="32" spans="1:20" ht="20.100000000000001" customHeight="1">
      <c r="A32" s="69"/>
      <c r="B32" s="80" t="str">
        <f>IF(ISBLANK(D32)," ",IF(OR(D32&lt;N9,D32&gt;N10),"ce congé rentre dans le calcul des droits aux jours de fractionnement"," ce congé ne rentre pas dans le calcul des droits aux jours de fractionnement"))</f>
        <v xml:space="preserve"> </v>
      </c>
      <c r="C32" s="68">
        <f t="shared" si="0"/>
        <v>0</v>
      </c>
      <c r="D32" s="103"/>
      <c r="E32" s="105" t="b">
        <v>0</v>
      </c>
      <c r="F32" s="81" t="s">
        <v>16</v>
      </c>
      <c r="G32" s="105" t="b">
        <v>0</v>
      </c>
      <c r="H32" s="105" t="b">
        <v>0</v>
      </c>
      <c r="I32" s="79">
        <f t="shared" si="1"/>
        <v>0</v>
      </c>
      <c r="J32" s="79"/>
      <c r="K32" s="171"/>
      <c r="L32" s="172"/>
      <c r="M32" s="108"/>
      <c r="N32" s="109" t="b">
        <v>0</v>
      </c>
      <c r="O32" s="96"/>
      <c r="P32" s="81" t="s">
        <v>16</v>
      </c>
      <c r="Q32" s="81"/>
      <c r="R32" s="113" t="b">
        <v>0</v>
      </c>
      <c r="S32" s="109" t="b">
        <v>0</v>
      </c>
      <c r="T32" s="117"/>
    </row>
    <row r="33" spans="1:27" ht="20.100000000000001" customHeight="1" thickBot="1">
      <c r="A33" s="69"/>
      <c r="B33" s="80" t="str">
        <f>IF(ISBLANK(D33)," ",IF(OR(D33&lt;N9,D33&gt;N10),"ce congé rentre dans le calcul des droits aux jours de fractionnement"," ce congé ne rentre pas dans le calcul des droits aux jours de fractionnement"))</f>
        <v xml:space="preserve"> </v>
      </c>
      <c r="C33" s="68">
        <f t="shared" si="0"/>
        <v>0</v>
      </c>
      <c r="D33" s="103"/>
      <c r="E33" s="105" t="b">
        <v>0</v>
      </c>
      <c r="F33" s="81" t="s">
        <v>16</v>
      </c>
      <c r="G33" s="105" t="b">
        <v>0</v>
      </c>
      <c r="H33" s="105" t="b">
        <v>0</v>
      </c>
      <c r="I33" s="79">
        <f t="shared" si="1"/>
        <v>0</v>
      </c>
      <c r="J33" s="79"/>
      <c r="K33" s="173"/>
      <c r="L33" s="174"/>
      <c r="M33" s="110"/>
      <c r="N33" s="111" t="b">
        <v>0</v>
      </c>
      <c r="O33" s="96"/>
      <c r="P33" s="81" t="s">
        <v>16</v>
      </c>
      <c r="Q33" s="81"/>
      <c r="R33" s="114" t="b">
        <v>0</v>
      </c>
      <c r="S33" s="111" t="b">
        <v>0</v>
      </c>
      <c r="T33" s="117"/>
    </row>
    <row r="34" spans="1:27" ht="20.100000000000001" customHeight="1" thickBot="1">
      <c r="A34" s="69"/>
      <c r="B34" s="80" t="str">
        <f>IF(ISBLANK(D34)," ",IF(OR(D34&lt;N9,D34&gt;N10),"ce congé rentre dans le calcul des droits aux jours de fractionnement"," ce congé ne rentre pas dans le calcul des droits aux jours de fractionnement"))</f>
        <v xml:space="preserve"> </v>
      </c>
      <c r="C34" s="68">
        <f t="shared" si="0"/>
        <v>0</v>
      </c>
      <c r="D34" s="103"/>
      <c r="E34" s="105" t="b">
        <v>0</v>
      </c>
      <c r="F34" s="81" t="s">
        <v>16</v>
      </c>
      <c r="G34" s="105" t="b">
        <v>0</v>
      </c>
      <c r="H34" s="105" t="b">
        <v>0</v>
      </c>
      <c r="I34" s="79">
        <f t="shared" si="1"/>
        <v>0</v>
      </c>
      <c r="J34" s="79"/>
      <c r="K34" s="97"/>
      <c r="L34" s="98"/>
      <c r="M34" s="98"/>
      <c r="N34" s="98"/>
      <c r="O34" s="99"/>
      <c r="P34" s="98"/>
      <c r="Q34" s="98"/>
      <c r="R34" s="98"/>
      <c r="S34" s="100"/>
      <c r="T34" s="117"/>
    </row>
    <row r="35" spans="1:27" ht="20.100000000000001" customHeight="1">
      <c r="A35" s="69"/>
      <c r="B35" s="80" t="str">
        <f>IF(ISBLANK(D35)," ",IF(OR(D35&lt;N9,D35&gt;N10),"ce congé rentre dans le calcul des droits aux jours de fractionnement"," ce congé ne rentre pas dans le calcul des droits aux jours de fractionnement"))</f>
        <v xml:space="preserve"> </v>
      </c>
      <c r="C35" s="68">
        <f t="shared" si="0"/>
        <v>0</v>
      </c>
      <c r="D35" s="103"/>
      <c r="E35" s="105" t="b">
        <v>0</v>
      </c>
      <c r="F35" s="81" t="s">
        <v>16</v>
      </c>
      <c r="G35" s="105" t="b">
        <v>0</v>
      </c>
      <c r="H35" s="105" t="b">
        <v>0</v>
      </c>
      <c r="I35" s="79">
        <f t="shared" si="1"/>
        <v>0</v>
      </c>
      <c r="J35" s="79"/>
      <c r="K35" s="101"/>
      <c r="L35" s="101"/>
      <c r="M35" s="75"/>
      <c r="N35" s="96"/>
      <c r="O35" s="96"/>
      <c r="P35" s="96"/>
      <c r="Q35" s="96"/>
      <c r="R35" s="96"/>
      <c r="S35" s="96"/>
      <c r="T35" s="117"/>
    </row>
    <row r="36" spans="1:27" ht="20.100000000000001" customHeight="1">
      <c r="A36" s="69"/>
      <c r="B36" s="80" t="str">
        <f>IF(ISBLANK(D36)," ",IF(OR(D36&lt;N9,D36&gt;N10),"ce congé rentre dans le calcul des droits aux jours de fractionnement"," ce congé ne rentre pas dans le calcul des droits aux jours de fractionnement"))</f>
        <v xml:space="preserve"> </v>
      </c>
      <c r="C36" s="68">
        <f t="shared" si="0"/>
        <v>0</v>
      </c>
      <c r="D36" s="103"/>
      <c r="E36" s="105" t="b">
        <v>0</v>
      </c>
      <c r="F36" s="81" t="s">
        <v>16</v>
      </c>
      <c r="G36" s="105" t="b">
        <v>0</v>
      </c>
      <c r="H36" s="105" t="b">
        <v>0</v>
      </c>
      <c r="I36" s="79">
        <f t="shared" si="1"/>
        <v>0</v>
      </c>
      <c r="J36" s="79"/>
      <c r="K36" s="101"/>
      <c r="L36" s="101"/>
      <c r="M36" s="75"/>
      <c r="N36" s="96"/>
      <c r="O36" s="96"/>
      <c r="P36" s="96"/>
      <c r="Q36" s="96"/>
      <c r="R36" s="96"/>
      <c r="S36" s="96"/>
      <c r="T36" s="117"/>
    </row>
    <row r="37" spans="1:27" ht="20.100000000000001" customHeight="1">
      <c r="A37" s="69"/>
      <c r="B37" s="80" t="str">
        <f>IF(ISBLANK(D37)," ",IF(OR(D37&lt;N9,D37&gt;N10),"ce congé rentre dans le calcul des droits aux jours de fractionnement"," ce congé ne rentre pas dans le calcul des droits aux jours de fractionnement"))</f>
        <v xml:space="preserve"> </v>
      </c>
      <c r="C37" s="68">
        <f t="shared" si="0"/>
        <v>0</v>
      </c>
      <c r="D37" s="103"/>
      <c r="E37" s="105" t="b">
        <v>0</v>
      </c>
      <c r="F37" s="81" t="s">
        <v>16</v>
      </c>
      <c r="G37" s="105" t="b">
        <v>0</v>
      </c>
      <c r="H37" s="105" t="b">
        <v>0</v>
      </c>
      <c r="I37" s="79">
        <f t="shared" si="1"/>
        <v>0</v>
      </c>
      <c r="J37" s="79"/>
      <c r="K37" s="101"/>
      <c r="L37" s="101"/>
      <c r="M37" s="75"/>
      <c r="N37" s="96"/>
      <c r="O37" s="96"/>
      <c r="P37" s="96"/>
      <c r="Q37" s="96"/>
      <c r="R37" s="96"/>
      <c r="S37" s="96"/>
      <c r="T37" s="117"/>
    </row>
    <row r="38" spans="1:27" ht="20.100000000000001" customHeight="1">
      <c r="A38" s="69"/>
      <c r="B38" s="80" t="str">
        <f>IF(ISBLANK(D38)," ",IF(OR(D38&lt;N9,D38&gt;N10),"ce congé rentre dans le calcul des droits aux jours de fractionnement"," ce congé ne rentre pas dans le calcul des droits aux jours de fractionnement"))</f>
        <v xml:space="preserve"> </v>
      </c>
      <c r="C38" s="68">
        <f t="shared" si="0"/>
        <v>0</v>
      </c>
      <c r="D38" s="103"/>
      <c r="E38" s="105" t="b">
        <v>0</v>
      </c>
      <c r="F38" s="81" t="s">
        <v>16</v>
      </c>
      <c r="G38" s="105" t="b">
        <v>0</v>
      </c>
      <c r="H38" s="105" t="b">
        <v>0</v>
      </c>
      <c r="I38" s="79">
        <f t="shared" si="1"/>
        <v>0</v>
      </c>
      <c r="J38" s="79"/>
      <c r="K38" s="74"/>
      <c r="L38" s="75"/>
      <c r="M38" s="75"/>
      <c r="N38" s="75"/>
      <c r="O38" s="75"/>
      <c r="P38" s="75"/>
      <c r="Q38" s="75"/>
      <c r="R38" s="75"/>
      <c r="S38" s="75"/>
      <c r="T38" s="117"/>
    </row>
    <row r="39" spans="1:27" ht="20.100000000000001" customHeight="1">
      <c r="A39" s="69"/>
      <c r="B39" s="80" t="str">
        <f>IF(ISBLANK(D39)," ",IF(OR(D39&lt;N9,D39&gt;N10),"ce congé rentre dans le calcul des droits aux jours de fractionnement"," ce congé ne rentre pas dans le calcul des droits aux jours de fractionnement"))</f>
        <v xml:space="preserve"> </v>
      </c>
      <c r="C39" s="68">
        <f t="shared" si="0"/>
        <v>0</v>
      </c>
      <c r="D39" s="103"/>
      <c r="E39" s="105" t="b">
        <v>0</v>
      </c>
      <c r="F39" s="81" t="s">
        <v>16</v>
      </c>
      <c r="G39" s="105" t="b">
        <v>0</v>
      </c>
      <c r="H39" s="105" t="b">
        <v>0</v>
      </c>
      <c r="I39" s="79">
        <f t="shared" si="1"/>
        <v>0</v>
      </c>
      <c r="J39" s="68"/>
      <c r="K39" s="65"/>
      <c r="L39" s="66"/>
      <c r="M39" s="66"/>
      <c r="N39" s="66"/>
      <c r="O39" s="67"/>
      <c r="P39" s="66"/>
      <c r="Q39" s="66"/>
      <c r="R39" s="66"/>
      <c r="S39" s="66"/>
      <c r="T39" s="17"/>
      <c r="U39" s="17"/>
      <c r="V39" s="17"/>
      <c r="W39" s="17"/>
      <c r="X39" s="17"/>
      <c r="Y39" s="17"/>
      <c r="Z39" s="17"/>
      <c r="AA39" s="17"/>
    </row>
    <row r="40" spans="1:27" ht="20.100000000000001" customHeight="1">
      <c r="A40" s="69"/>
      <c r="B40" s="80" t="str">
        <f>IF(ISBLANK(D40)," ",IF(OR(D40&lt;N9,D40&gt;N10),"ce congé rentre dans le calcul des droits aux jours de fractionnement"," ce congé ne rentre pas dans le calcul des droits aux jours de fractionnement"))</f>
        <v xml:space="preserve"> </v>
      </c>
      <c r="C40" s="68">
        <f t="shared" si="0"/>
        <v>0</v>
      </c>
      <c r="D40" s="103"/>
      <c r="E40" s="105" t="b">
        <v>0</v>
      </c>
      <c r="F40" s="81" t="s">
        <v>16</v>
      </c>
      <c r="G40" s="105" t="b">
        <v>0</v>
      </c>
      <c r="H40" s="105" t="b">
        <v>0</v>
      </c>
      <c r="I40" s="79">
        <f t="shared" si="1"/>
        <v>0</v>
      </c>
      <c r="J40" s="79"/>
      <c r="K40" s="73"/>
      <c r="L40" s="69"/>
      <c r="M40" s="69"/>
      <c r="N40" s="69"/>
      <c r="O40" s="75"/>
      <c r="P40" s="69"/>
      <c r="Q40" s="69"/>
      <c r="R40" s="69"/>
      <c r="S40" s="69"/>
      <c r="T40" s="117"/>
    </row>
    <row r="41" spans="1:27" ht="20.100000000000001" customHeight="1">
      <c r="A41" s="69"/>
      <c r="B41" s="80" t="str">
        <f>IF(ISBLANK(D41)," ",IF(OR(D41&lt;N9,D41&gt;N10),"ce congé rentre dans le calcul des droits aux jours de fractionnement"," ce congé ne rentre pas dans le calcul des droits aux jours de fractionnement"))</f>
        <v xml:space="preserve"> </v>
      </c>
      <c r="C41" s="68">
        <f t="shared" si="0"/>
        <v>0</v>
      </c>
      <c r="D41" s="103"/>
      <c r="E41" s="105" t="b">
        <v>0</v>
      </c>
      <c r="F41" s="81" t="s">
        <v>16</v>
      </c>
      <c r="G41" s="105" t="b">
        <v>0</v>
      </c>
      <c r="H41" s="105" t="b">
        <v>0</v>
      </c>
      <c r="I41" s="79">
        <f t="shared" si="1"/>
        <v>0</v>
      </c>
      <c r="J41" s="79"/>
      <c r="K41" s="73"/>
      <c r="L41" s="69"/>
      <c r="M41" s="69"/>
      <c r="N41" s="69"/>
      <c r="O41" s="69"/>
      <c r="P41" s="69"/>
      <c r="Q41" s="69"/>
      <c r="R41" s="69"/>
      <c r="S41" s="69"/>
      <c r="T41" s="117"/>
    </row>
    <row r="42" spans="1:27" ht="20.100000000000001" customHeight="1">
      <c r="A42" s="69"/>
      <c r="B42" s="80" t="str">
        <f>IF(ISBLANK(D42)," ",IF(OR(D42&lt;N9,D42&gt;N10),"ce congé rentre dans le calcul des droits aux jours de fractionnement"," ce congé ne rentre pas dans le calcul des droits aux jours de fractionnement"))</f>
        <v xml:space="preserve"> </v>
      </c>
      <c r="C42" s="68">
        <f t="shared" si="0"/>
        <v>0</v>
      </c>
      <c r="D42" s="103"/>
      <c r="E42" s="105" t="b">
        <v>0</v>
      </c>
      <c r="F42" s="81" t="s">
        <v>16</v>
      </c>
      <c r="G42" s="105" t="b">
        <v>0</v>
      </c>
      <c r="H42" s="105" t="b">
        <v>0</v>
      </c>
      <c r="I42" s="79">
        <f t="shared" si="1"/>
        <v>0</v>
      </c>
      <c r="J42" s="79"/>
      <c r="K42" s="73"/>
      <c r="L42" s="69"/>
      <c r="M42" s="69"/>
      <c r="N42" s="69"/>
      <c r="O42" s="69"/>
      <c r="P42" s="69"/>
      <c r="Q42" s="69"/>
      <c r="R42" s="69"/>
      <c r="S42" s="69"/>
      <c r="T42" s="117"/>
    </row>
    <row r="43" spans="1:27" ht="20.100000000000001" customHeight="1">
      <c r="A43" s="69"/>
      <c r="B43" s="80" t="str">
        <f>IF(ISBLANK(D43)," ",IF(OR(D43&lt;N9,D43&gt;N10),"ce congé rentre dans le calcul des droits aux jours de fractionnement"," ce congé ne rentre pas dans le calcul des droits aux jours de fractionnement"))</f>
        <v xml:space="preserve"> </v>
      </c>
      <c r="C43" s="68">
        <f t="shared" si="0"/>
        <v>0</v>
      </c>
      <c r="D43" s="103"/>
      <c r="E43" s="105" t="b">
        <v>0</v>
      </c>
      <c r="F43" s="81" t="s">
        <v>16</v>
      </c>
      <c r="G43" s="105" t="b">
        <v>0</v>
      </c>
      <c r="H43" s="105" t="b">
        <v>0</v>
      </c>
      <c r="I43" s="79">
        <f t="shared" si="1"/>
        <v>0</v>
      </c>
      <c r="J43" s="79"/>
      <c r="K43" s="73"/>
      <c r="L43" s="69"/>
      <c r="M43" s="69"/>
      <c r="N43" s="69"/>
      <c r="O43" s="69"/>
      <c r="P43" s="69"/>
      <c r="Q43" s="69"/>
      <c r="R43" s="69"/>
      <c r="S43" s="69"/>
      <c r="T43" s="117"/>
    </row>
    <row r="44" spans="1:27" ht="20.100000000000001" customHeight="1">
      <c r="A44" s="69"/>
      <c r="B44" s="80" t="str">
        <f>IF(ISBLANK(D44)," ",IF(OR(D44&lt;N9,D44&gt;N10),"ce congé rentre dans le calcul des droits aux jours de fractionnement"," ce congé ne rentre pas dans le calcul des droits aux jours de fractionnement"))</f>
        <v xml:space="preserve"> </v>
      </c>
      <c r="C44" s="68">
        <f t="shared" si="0"/>
        <v>0</v>
      </c>
      <c r="D44" s="103"/>
      <c r="E44" s="105" t="b">
        <v>0</v>
      </c>
      <c r="F44" s="81" t="s">
        <v>16</v>
      </c>
      <c r="G44" s="105" t="b">
        <v>0</v>
      </c>
      <c r="H44" s="105" t="b">
        <v>0</v>
      </c>
      <c r="I44" s="79">
        <f t="shared" si="1"/>
        <v>0</v>
      </c>
      <c r="J44" s="79"/>
      <c r="K44" s="73"/>
      <c r="L44" s="69"/>
      <c r="M44" s="69"/>
      <c r="N44" s="69"/>
      <c r="O44" s="69"/>
      <c r="P44" s="69"/>
      <c r="Q44" s="69"/>
      <c r="R44" s="69"/>
      <c r="S44" s="69"/>
      <c r="T44" s="117"/>
    </row>
    <row r="45" spans="1:27" ht="20.100000000000001" customHeight="1">
      <c r="A45" s="69"/>
      <c r="B45" s="80" t="str">
        <f>IF(ISBLANK(D45)," ",IF(OR(D45&lt;N9,D45&gt;N10),"ce congé rentre dans le calcul des droits aux jours de fractionnement"," ce congé ne rentre pas dans le calcul des droits aux jours de fractionnement"))</f>
        <v xml:space="preserve"> </v>
      </c>
      <c r="C45" s="68">
        <f t="shared" si="0"/>
        <v>0</v>
      </c>
      <c r="D45" s="103"/>
      <c r="E45" s="105" t="b">
        <v>0</v>
      </c>
      <c r="F45" s="81" t="s">
        <v>16</v>
      </c>
      <c r="G45" s="105" t="b">
        <v>0</v>
      </c>
      <c r="H45" s="105" t="b">
        <v>0</v>
      </c>
      <c r="I45" s="79">
        <f t="shared" si="1"/>
        <v>0</v>
      </c>
      <c r="J45" s="79"/>
      <c r="K45" s="73"/>
      <c r="L45" s="69"/>
      <c r="M45" s="69"/>
      <c r="N45" s="69"/>
      <c r="O45" s="69"/>
      <c r="P45" s="69"/>
      <c r="Q45" s="69"/>
      <c r="R45" s="69"/>
      <c r="S45" s="69"/>
      <c r="T45" s="117"/>
    </row>
    <row r="46" spans="1:27" ht="20.100000000000001" customHeight="1">
      <c r="A46" s="69"/>
      <c r="B46" s="80" t="str">
        <f>IF(ISBLANK(D46)," ",IF(OR(D46&lt;N9,D46&gt;N10),"ce congé rentre dans le calcul des droits aux jours de fractionnement"," ce congé ne rentre pas dans le calcul des droits aux jours de fractionnement"))</f>
        <v xml:space="preserve"> </v>
      </c>
      <c r="C46" s="68">
        <f t="shared" si="0"/>
        <v>0</v>
      </c>
      <c r="D46" s="103"/>
      <c r="E46" s="105" t="b">
        <v>0</v>
      </c>
      <c r="F46" s="81" t="s">
        <v>16</v>
      </c>
      <c r="G46" s="105" t="b">
        <v>0</v>
      </c>
      <c r="H46" s="105" t="b">
        <v>0</v>
      </c>
      <c r="I46" s="79">
        <f t="shared" si="1"/>
        <v>0</v>
      </c>
      <c r="J46" s="79"/>
      <c r="K46" s="73"/>
      <c r="L46" s="69"/>
      <c r="M46" s="69"/>
      <c r="N46" s="69"/>
      <c r="O46" s="69"/>
      <c r="P46" s="69"/>
      <c r="Q46" s="69"/>
      <c r="R46" s="69"/>
      <c r="S46" s="69"/>
      <c r="T46" s="117"/>
    </row>
    <row r="47" spans="1:27" ht="20.100000000000001" customHeight="1">
      <c r="A47" s="69"/>
      <c r="B47" s="80" t="str">
        <f>IF(ISBLANK(D47)," ",IF(OR(D47&lt;N9,D47&gt;N10),"ce congé rentre dans le calcul des droits aux jours de fractionnement"," ce congé ne rentre pas dans le calcul des droits aux jours de fractionnement"))</f>
        <v xml:space="preserve"> </v>
      </c>
      <c r="C47" s="68">
        <f t="shared" si="0"/>
        <v>0</v>
      </c>
      <c r="D47" s="103"/>
      <c r="E47" s="105" t="b">
        <v>0</v>
      </c>
      <c r="F47" s="81" t="s">
        <v>16</v>
      </c>
      <c r="G47" s="105" t="b">
        <v>0</v>
      </c>
      <c r="H47" s="105" t="b">
        <v>0</v>
      </c>
      <c r="I47" s="79">
        <f t="shared" si="1"/>
        <v>0</v>
      </c>
      <c r="J47" s="79"/>
      <c r="K47" s="73"/>
      <c r="L47" s="69"/>
      <c r="M47" s="69"/>
      <c r="N47" s="69"/>
      <c r="O47" s="69"/>
      <c r="P47" s="69"/>
      <c r="Q47" s="69"/>
      <c r="R47" s="69"/>
      <c r="S47" s="69"/>
      <c r="T47" s="117"/>
    </row>
    <row r="48" spans="1:27" ht="20.100000000000001" customHeight="1">
      <c r="A48" s="69"/>
      <c r="B48" s="80" t="str">
        <f>IF(ISBLANK(D48)," ",IF(OR(D48&lt;N9,D48&gt;N10),"ce congé rentre dans le calcul des droits aux jours de fractionnement"," ce congé ne rentre pas dans le calcul des droits aux jours de fractionnement"))</f>
        <v xml:space="preserve"> </v>
      </c>
      <c r="C48" s="68">
        <f t="shared" si="0"/>
        <v>0</v>
      </c>
      <c r="D48" s="103"/>
      <c r="E48" s="105" t="b">
        <v>0</v>
      </c>
      <c r="F48" s="81" t="s">
        <v>16</v>
      </c>
      <c r="G48" s="105" t="b">
        <v>0</v>
      </c>
      <c r="H48" s="105" t="b">
        <v>0</v>
      </c>
      <c r="I48" s="79">
        <f t="shared" si="1"/>
        <v>0</v>
      </c>
      <c r="J48" s="79"/>
      <c r="K48" s="73"/>
      <c r="L48" s="69"/>
      <c r="M48" s="69"/>
      <c r="N48" s="69"/>
      <c r="O48" s="69"/>
      <c r="P48" s="69"/>
      <c r="Q48" s="69"/>
      <c r="R48" s="69"/>
      <c r="S48" s="69"/>
      <c r="T48" s="117"/>
    </row>
    <row r="49" spans="1:20" ht="20.100000000000001" customHeight="1">
      <c r="A49" s="69"/>
      <c r="B49" s="80" t="str">
        <f>IF(ISBLANK(D49)," ",IF(OR(D49&lt;N9,D49&gt;N10),"ce congé rentre dans le calcul des droits aux jours de fractionnement"," ce congé ne rentre pas dans le calcul des droits aux jours de fractionnement"))</f>
        <v xml:space="preserve"> </v>
      </c>
      <c r="C49" s="68">
        <f t="shared" si="0"/>
        <v>0</v>
      </c>
      <c r="D49" s="103"/>
      <c r="E49" s="105" t="b">
        <v>0</v>
      </c>
      <c r="F49" s="81" t="s">
        <v>16</v>
      </c>
      <c r="G49" s="105" t="b">
        <v>0</v>
      </c>
      <c r="H49" s="105" t="b">
        <v>0</v>
      </c>
      <c r="I49" s="79">
        <f t="shared" si="1"/>
        <v>0</v>
      </c>
      <c r="J49" s="79"/>
      <c r="K49" s="73"/>
      <c r="L49" s="69"/>
      <c r="M49" s="69"/>
      <c r="N49" s="69"/>
      <c r="O49" s="69"/>
      <c r="P49" s="69"/>
      <c r="Q49" s="69"/>
      <c r="R49" s="69"/>
      <c r="S49" s="69"/>
      <c r="T49" s="117"/>
    </row>
    <row r="50" spans="1:20" ht="20.100000000000001" customHeight="1">
      <c r="A50" s="69"/>
      <c r="B50" s="80" t="str">
        <f>IF(ISBLANK(D50)," ",IF(OR(D50&lt;N9,D50&gt;N10),"ce congé rentre dans le calcul des droits aux jours de fractionnement"," ce congé ne rentre pas dans le calcul des droits aux jours de fractionnement"))</f>
        <v xml:space="preserve"> </v>
      </c>
      <c r="C50" s="68">
        <f t="shared" si="0"/>
        <v>0</v>
      </c>
      <c r="D50" s="103"/>
      <c r="E50" s="105" t="b">
        <v>0</v>
      </c>
      <c r="F50" s="81" t="s">
        <v>16</v>
      </c>
      <c r="G50" s="105" t="b">
        <v>0</v>
      </c>
      <c r="H50" s="105" t="b">
        <v>0</v>
      </c>
      <c r="I50" s="79">
        <f t="shared" si="1"/>
        <v>0</v>
      </c>
      <c r="J50" s="79"/>
      <c r="K50" s="200"/>
      <c r="L50" s="200"/>
      <c r="M50" s="158"/>
      <c r="N50" s="69"/>
      <c r="O50" s="69"/>
      <c r="P50" s="69"/>
      <c r="Q50" s="69"/>
      <c r="R50" s="83"/>
      <c r="S50" s="83"/>
      <c r="T50" s="117"/>
    </row>
    <row r="51" spans="1:20" ht="20.100000000000001" customHeight="1">
      <c r="A51" s="69"/>
      <c r="B51" s="80" t="str">
        <f>IF(ISBLANK(D51)," ",IF(OR(D51&lt;N9,D51&gt;N10),"ce congé rentre dans le calcul des droits aux jours de fractionnement"," ce congé ne rentre pas dans le calcul des droits aux jours de fractionnement"))</f>
        <v xml:space="preserve"> </v>
      </c>
      <c r="C51" s="68">
        <f t="shared" si="0"/>
        <v>0</v>
      </c>
      <c r="D51" s="103"/>
      <c r="E51" s="105" t="b">
        <v>0</v>
      </c>
      <c r="F51" s="81" t="s">
        <v>16</v>
      </c>
      <c r="G51" s="105" t="b">
        <v>0</v>
      </c>
      <c r="H51" s="105" t="b">
        <v>0</v>
      </c>
      <c r="I51" s="79">
        <f t="shared" si="1"/>
        <v>0</v>
      </c>
      <c r="J51" s="79"/>
      <c r="K51" s="200"/>
      <c r="L51" s="200"/>
      <c r="M51" s="158"/>
      <c r="N51" s="158"/>
      <c r="O51" s="77"/>
      <c r="P51" s="158"/>
      <c r="Q51" s="77"/>
      <c r="R51" s="188"/>
      <c r="S51" s="188"/>
      <c r="T51" s="117"/>
    </row>
    <row r="52" spans="1:20" ht="20.100000000000001" customHeight="1">
      <c r="A52" s="69"/>
      <c r="B52" s="80" t="str">
        <f>IF(ISBLANK(D52)," ",IF(OR(D52&lt;N9,D52&gt;N10),"ce congé rentre dans le calcul des droits aux jours de fractionnement"," ce congé ne rentre pas dans le calcul des droits aux jours de fractionnement"))</f>
        <v xml:space="preserve"> </v>
      </c>
      <c r="C52" s="68">
        <f t="shared" si="0"/>
        <v>0</v>
      </c>
      <c r="D52" s="103"/>
      <c r="E52" s="105" t="b">
        <v>0</v>
      </c>
      <c r="F52" s="81" t="s">
        <v>16</v>
      </c>
      <c r="G52" s="105" t="b">
        <v>0</v>
      </c>
      <c r="H52" s="105" t="b">
        <v>0</v>
      </c>
      <c r="I52" s="79">
        <f t="shared" si="1"/>
        <v>0</v>
      </c>
      <c r="J52" s="79"/>
      <c r="K52" s="200"/>
      <c r="L52" s="200"/>
      <c r="M52" s="158"/>
      <c r="N52" s="158"/>
      <c r="O52" s="77"/>
      <c r="P52" s="158"/>
      <c r="Q52" s="77"/>
      <c r="R52" s="102"/>
      <c r="S52" s="102"/>
      <c r="T52" s="117"/>
    </row>
    <row r="53" spans="1:20" ht="20.100000000000001" customHeight="1">
      <c r="A53" s="69"/>
      <c r="B53" s="80" t="str">
        <f>IF(ISBLANK(D53)," ",IF(OR(D53&lt;N9,D53&gt;N10),"ce congé rentre dans le calcul des droits aux jours de fractionnement"," ce congé ne rentre pas dans le calcul des droits aux jours de fractionnement"))</f>
        <v xml:space="preserve"> </v>
      </c>
      <c r="C53" s="68">
        <f t="shared" si="0"/>
        <v>0</v>
      </c>
      <c r="D53" s="103"/>
      <c r="E53" s="105" t="b">
        <v>0</v>
      </c>
      <c r="F53" s="81" t="s">
        <v>16</v>
      </c>
      <c r="G53" s="105" t="b">
        <v>0</v>
      </c>
      <c r="H53" s="105" t="b">
        <v>0</v>
      </c>
      <c r="I53" s="79">
        <f t="shared" si="1"/>
        <v>0</v>
      </c>
      <c r="J53" s="79"/>
      <c r="K53" s="187"/>
      <c r="L53" s="187"/>
      <c r="M53" s="69"/>
      <c r="N53" s="81"/>
      <c r="O53" s="81"/>
      <c r="P53" s="81"/>
      <c r="Q53" s="81"/>
      <c r="R53" s="81"/>
      <c r="S53" s="81"/>
      <c r="T53" s="117"/>
    </row>
    <row r="54" spans="1:20" ht="20.100000000000001" customHeight="1">
      <c r="A54" s="69"/>
      <c r="B54" s="80" t="str">
        <f>IF(ISBLANK(D54)," ",IF(OR(D54&lt;N9,D54&gt;N10),"ce congé rentre dans le calcul des droits aux jours de fractionnement"," ce congé ne rentre pas dans le calcul des droits aux jours de fractionnement"))</f>
        <v xml:space="preserve"> </v>
      </c>
      <c r="C54" s="68">
        <f t="shared" si="0"/>
        <v>0</v>
      </c>
      <c r="D54" s="103"/>
      <c r="E54" s="105" t="b">
        <v>0</v>
      </c>
      <c r="F54" s="81" t="s">
        <v>16</v>
      </c>
      <c r="G54" s="105" t="b">
        <v>0</v>
      </c>
      <c r="H54" s="105" t="b">
        <v>0</v>
      </c>
      <c r="I54" s="79">
        <f t="shared" si="1"/>
        <v>0</v>
      </c>
      <c r="J54" s="79"/>
      <c r="K54" s="187"/>
      <c r="L54" s="187"/>
      <c r="M54" s="69"/>
      <c r="N54" s="81"/>
      <c r="O54" s="81"/>
      <c r="P54" s="81"/>
      <c r="Q54" s="81"/>
      <c r="R54" s="81"/>
      <c r="S54" s="81"/>
      <c r="T54" s="117"/>
    </row>
    <row r="55" spans="1:20" ht="20.100000000000001" customHeight="1">
      <c r="A55" s="69"/>
      <c r="B55" s="80" t="str">
        <f>IF(ISBLANK(D55)," ",IF(OR(D55&lt;N9,D55&gt;N10),"ce congé rentre dans le calcul des droits aux jours de fractionnement"," ce congé ne rentre pas dans le calcul des droits aux jours de fractionnement"))</f>
        <v xml:space="preserve"> </v>
      </c>
      <c r="C55" s="68">
        <f t="shared" si="0"/>
        <v>0</v>
      </c>
      <c r="D55" s="103"/>
      <c r="E55" s="105" t="b">
        <v>0</v>
      </c>
      <c r="F55" s="81" t="s">
        <v>16</v>
      </c>
      <c r="G55" s="105" t="b">
        <v>0</v>
      </c>
      <c r="H55" s="105" t="b">
        <v>0</v>
      </c>
      <c r="I55" s="79">
        <f t="shared" si="1"/>
        <v>0</v>
      </c>
      <c r="J55" s="79"/>
      <c r="K55" s="187"/>
      <c r="L55" s="187"/>
      <c r="M55" s="69"/>
      <c r="N55" s="81"/>
      <c r="O55" s="81"/>
      <c r="P55" s="81"/>
      <c r="Q55" s="81"/>
      <c r="R55" s="81"/>
      <c r="S55" s="81"/>
      <c r="T55" s="117"/>
    </row>
    <row r="56" spans="1:20" ht="20.100000000000001" customHeight="1">
      <c r="A56" s="69"/>
      <c r="B56" s="80" t="str">
        <f>IF(ISBLANK(D56)," ",IF(OR(D56&lt;N9,D56&gt;N10),"ce congé rentre dans le calcul des droits aux jours de fractionnement"," ce congé ne rentre pas dans le calcul des droits aux jours de fractionnement"))</f>
        <v xml:space="preserve"> </v>
      </c>
      <c r="C56" s="68">
        <f t="shared" si="0"/>
        <v>0</v>
      </c>
      <c r="D56" s="103"/>
      <c r="E56" s="105" t="b">
        <v>0</v>
      </c>
      <c r="F56" s="81" t="s">
        <v>16</v>
      </c>
      <c r="G56" s="105" t="b">
        <v>0</v>
      </c>
      <c r="H56" s="105" t="b">
        <v>0</v>
      </c>
      <c r="I56" s="79">
        <f t="shared" si="1"/>
        <v>0</v>
      </c>
      <c r="J56" s="79"/>
      <c r="K56" s="187"/>
      <c r="L56" s="187"/>
      <c r="M56" s="69"/>
      <c r="N56" s="81"/>
      <c r="O56" s="81"/>
      <c r="P56" s="81"/>
      <c r="Q56" s="81"/>
      <c r="R56" s="81"/>
      <c r="S56" s="81"/>
      <c r="T56" s="117"/>
    </row>
    <row r="57" spans="1:20" ht="20.100000000000001" customHeight="1">
      <c r="A57" s="69"/>
      <c r="B57" s="80" t="str">
        <f>IF(ISBLANK(D57)," ",IF(OR(D57&lt;N9,D57&gt;N10),"ce congé rentre dans le calcul des droits aux jours de fractionnement"," ce congé ne rentre pas dans le calcul des droits aux jours de fractionnement"))</f>
        <v xml:space="preserve"> </v>
      </c>
      <c r="C57" s="68">
        <f t="shared" si="0"/>
        <v>0</v>
      </c>
      <c r="D57" s="103"/>
      <c r="E57" s="105" t="b">
        <v>0</v>
      </c>
      <c r="F57" s="81" t="s">
        <v>16</v>
      </c>
      <c r="G57" s="105" t="b">
        <v>0</v>
      </c>
      <c r="H57" s="105" t="b">
        <v>0</v>
      </c>
      <c r="I57" s="79">
        <f t="shared" si="1"/>
        <v>0</v>
      </c>
      <c r="J57" s="79"/>
      <c r="K57" s="73"/>
      <c r="L57" s="69"/>
      <c r="M57" s="69"/>
      <c r="N57" s="69"/>
      <c r="O57" s="69"/>
      <c r="P57" s="69"/>
      <c r="Q57" s="69"/>
      <c r="R57" s="69"/>
      <c r="S57" s="69"/>
      <c r="T57" s="117"/>
    </row>
    <row r="58" spans="1:20" ht="20.100000000000001" customHeight="1">
      <c r="A58" s="69"/>
      <c r="B58" s="80" t="str">
        <f>IF(ISBLANK(D58)," ",IF(OR(D58&lt;N9,D58&gt;N10),"ce congé rentre dans le calcul des droits aux jours de fractionnement"," ce congé ne rentre pas dans le calcul des droits aux jours de fractionnement"))</f>
        <v xml:space="preserve"> </v>
      </c>
      <c r="C58" s="68">
        <f t="shared" si="0"/>
        <v>0</v>
      </c>
      <c r="D58" s="103"/>
      <c r="E58" s="105" t="b">
        <v>0</v>
      </c>
      <c r="F58" s="81" t="s">
        <v>16</v>
      </c>
      <c r="G58" s="105" t="b">
        <v>0</v>
      </c>
      <c r="H58" s="105" t="b">
        <v>0</v>
      </c>
      <c r="I58" s="79">
        <f t="shared" si="1"/>
        <v>0</v>
      </c>
      <c r="J58" s="79"/>
      <c r="K58" s="73"/>
      <c r="L58" s="69"/>
      <c r="M58" s="69"/>
      <c r="N58" s="69"/>
      <c r="O58" s="69"/>
      <c r="P58" s="69"/>
      <c r="Q58" s="69"/>
      <c r="R58" s="69"/>
      <c r="S58" s="69"/>
      <c r="T58" s="117"/>
    </row>
    <row r="59" spans="1:20" ht="20.100000000000001" customHeight="1">
      <c r="A59" s="69"/>
      <c r="B59" s="80" t="str">
        <f>IF(ISBLANK(D59)," ",IF(OR(D59&lt;N9,D59&gt;N10),"ce congé rentre dans le calcul des droits aux jours de fractionnement"," ce congé ne rentre pas dans le calcul des droits aux jours de fractionnement"))</f>
        <v xml:space="preserve"> </v>
      </c>
      <c r="C59" s="68">
        <f t="shared" si="0"/>
        <v>0</v>
      </c>
      <c r="D59" s="103"/>
      <c r="E59" s="105" t="b">
        <v>0</v>
      </c>
      <c r="F59" s="81" t="s">
        <v>16</v>
      </c>
      <c r="G59" s="105" t="b">
        <v>0</v>
      </c>
      <c r="H59" s="105" t="b">
        <v>0</v>
      </c>
      <c r="I59" s="79">
        <f t="shared" si="1"/>
        <v>0</v>
      </c>
      <c r="J59" s="79"/>
      <c r="K59" s="73"/>
      <c r="L59" s="69"/>
      <c r="M59" s="69"/>
      <c r="N59" s="69"/>
      <c r="O59" s="69"/>
      <c r="P59" s="69"/>
      <c r="Q59" s="69"/>
      <c r="R59" s="69"/>
      <c r="S59" s="69"/>
      <c r="T59" s="117"/>
    </row>
    <row r="60" spans="1:20" ht="20.100000000000001" customHeight="1">
      <c r="A60" s="69"/>
      <c r="B60" s="80" t="str">
        <f>IF(ISBLANK(D60)," ",IF(OR(D60&lt;N9,D60&gt;N10),"ce congé rentre dans le calcul des droits aux jours de fractionnement"," ce congé ne rentre pas dans le calcul des droits aux jours de fractionnement"))</f>
        <v xml:space="preserve"> </v>
      </c>
      <c r="C60" s="68">
        <f t="shared" si="0"/>
        <v>0</v>
      </c>
      <c r="D60" s="103"/>
      <c r="E60" s="105" t="b">
        <v>0</v>
      </c>
      <c r="F60" s="81" t="s">
        <v>16</v>
      </c>
      <c r="G60" s="105" t="b">
        <v>0</v>
      </c>
      <c r="H60" s="105" t="b">
        <v>0</v>
      </c>
      <c r="I60" s="79">
        <f t="shared" si="1"/>
        <v>0</v>
      </c>
      <c r="J60" s="79"/>
      <c r="K60" s="73"/>
      <c r="L60" s="69"/>
      <c r="M60" s="69"/>
      <c r="N60" s="69"/>
      <c r="O60" s="69"/>
      <c r="P60" s="69"/>
      <c r="Q60" s="69"/>
      <c r="R60" s="69"/>
      <c r="S60" s="69"/>
      <c r="T60" s="117"/>
    </row>
    <row r="61" spans="1:20" ht="20.100000000000001" customHeight="1">
      <c r="A61" s="69"/>
      <c r="B61" s="80" t="str">
        <f>IF(ISBLANK(D61)," ",IF(OR(D61&lt;N9,D61&gt;N10),"ce congé rentre dans le calcul des droits aux jours de fractionnement"," ce congé ne rentre pas dans le calcul des droits aux jours de fractionnement"))</f>
        <v xml:space="preserve"> </v>
      </c>
      <c r="C61" s="68">
        <f t="shared" si="0"/>
        <v>0</v>
      </c>
      <c r="D61" s="103"/>
      <c r="E61" s="105" t="b">
        <v>0</v>
      </c>
      <c r="F61" s="81" t="s">
        <v>16</v>
      </c>
      <c r="G61" s="105" t="b">
        <v>0</v>
      </c>
      <c r="H61" s="105" t="b">
        <v>0</v>
      </c>
      <c r="I61" s="79">
        <f t="shared" si="1"/>
        <v>0</v>
      </c>
      <c r="J61" s="79"/>
      <c r="K61" s="73"/>
      <c r="L61" s="69"/>
      <c r="M61" s="69"/>
      <c r="N61" s="69"/>
      <c r="O61" s="69"/>
      <c r="P61" s="69"/>
      <c r="Q61" s="69"/>
      <c r="R61" s="69"/>
      <c r="S61" s="69"/>
      <c r="T61" s="117"/>
    </row>
    <row r="62" spans="1:20">
      <c r="A62" s="69"/>
      <c r="B62" s="69"/>
      <c r="C62" s="70"/>
      <c r="D62" s="71"/>
      <c r="E62" s="71"/>
      <c r="F62" s="71"/>
      <c r="G62" s="71"/>
      <c r="H62" s="71"/>
      <c r="I62" s="79"/>
      <c r="J62" s="79"/>
      <c r="K62" s="73"/>
      <c r="L62" s="69"/>
      <c r="M62" s="69"/>
      <c r="N62" s="69"/>
      <c r="O62" s="69"/>
      <c r="P62" s="69"/>
      <c r="Q62" s="69"/>
      <c r="R62" s="69"/>
      <c r="S62" s="69"/>
      <c r="T62" s="117"/>
    </row>
    <row r="63" spans="1:20">
      <c r="A63" s="69"/>
      <c r="B63" s="69"/>
      <c r="C63" s="68">
        <f>SUM(C11:C62)</f>
        <v>0</v>
      </c>
      <c r="D63" s="71"/>
      <c r="E63" s="71"/>
      <c r="F63" s="71"/>
      <c r="G63" s="71"/>
      <c r="H63" s="71"/>
      <c r="I63" s="79">
        <f>SUM(I11:I62)</f>
        <v>0</v>
      </c>
      <c r="J63" s="79"/>
      <c r="K63" s="73"/>
      <c r="L63" s="69"/>
      <c r="M63" s="69"/>
      <c r="N63" s="69"/>
      <c r="O63" s="69"/>
      <c r="P63" s="69"/>
      <c r="Q63" s="69"/>
      <c r="R63" s="69"/>
      <c r="S63" s="69"/>
      <c r="T63" s="117"/>
    </row>
    <row r="64" spans="1:20">
      <c r="A64" s="69"/>
      <c r="B64" s="69"/>
      <c r="C64" s="70"/>
      <c r="D64" s="71"/>
      <c r="E64" s="71"/>
      <c r="F64" s="71"/>
      <c r="G64" s="71"/>
      <c r="H64" s="71"/>
      <c r="I64" s="79"/>
      <c r="J64" s="79"/>
      <c r="K64" s="73"/>
      <c r="L64" s="69"/>
      <c r="M64" s="69"/>
      <c r="N64" s="69"/>
      <c r="O64" s="69"/>
      <c r="P64" s="69"/>
      <c r="Q64" s="69"/>
      <c r="R64" s="69"/>
      <c r="S64" s="69"/>
      <c r="T64" s="117"/>
    </row>
  </sheetData>
  <sheetProtection formatCells="0" formatColumns="0" formatRows="0" insertColumns="0" insertRows="0" insertHyperlinks="0" deleteColumns="0" deleteRows="0" sort="0" autoFilter="0" pivotTables="0"/>
  <mergeCells count="29">
    <mergeCell ref="J6:K6"/>
    <mergeCell ref="B6:B10"/>
    <mergeCell ref="C2:P4"/>
    <mergeCell ref="E6:H6"/>
    <mergeCell ref="M11:P16"/>
    <mergeCell ref="J8:L8"/>
    <mergeCell ref="K11:L13"/>
    <mergeCell ref="K14:L16"/>
    <mergeCell ref="E9:E10"/>
    <mergeCell ref="G9:H9"/>
    <mergeCell ref="F9:F10"/>
    <mergeCell ref="K19:S21"/>
    <mergeCell ref="S23:S25"/>
    <mergeCell ref="R28:S28"/>
    <mergeCell ref="K23:N24"/>
    <mergeCell ref="O23:O24"/>
    <mergeCell ref="P23:P24"/>
    <mergeCell ref="Q23:R24"/>
    <mergeCell ref="R51:S51"/>
    <mergeCell ref="K53:L56"/>
    <mergeCell ref="K27:L29"/>
    <mergeCell ref="M27:M29"/>
    <mergeCell ref="N28:N29"/>
    <mergeCell ref="P28:P29"/>
    <mergeCell ref="K30:L33"/>
    <mergeCell ref="K50:L52"/>
    <mergeCell ref="M50:M52"/>
    <mergeCell ref="N51:N52"/>
    <mergeCell ref="P51:P52"/>
  </mergeCells>
  <conditionalFormatting sqref="B11:C61 C63">
    <cfRule type="containsText" dxfId="6" priority="6" operator="containsText" text="ce congé rentre dans le calcul des droits aux jours de fractionnement">
      <formula>NOT(ISERROR(SEARCH("ce congé rentre dans le calcul des droits aux jours de fractionnement",B11)))</formula>
    </cfRule>
  </conditionalFormatting>
  <conditionalFormatting sqref="D6">
    <cfRule type="expression" dxfId="5" priority="21">
      <formula>V6="pb doublon période"</formula>
    </cfRule>
  </conditionalFormatting>
  <conditionalFormatting sqref="K22">
    <cfRule type="cellIs" dxfId="4" priority="5" operator="equal">
      <formula>"Il ne vous reste plus de congés annuels"</formula>
    </cfRule>
  </conditionalFormatting>
  <conditionalFormatting sqref="K30">
    <cfRule type="cellIs" dxfId="3" priority="2" operator="equal">
      <formula>"Il ne vous reste plus de congés annuels"</formula>
    </cfRule>
  </conditionalFormatting>
  <conditionalFormatting sqref="K53">
    <cfRule type="cellIs" dxfId="2" priority="3" operator="equal">
      <formula>"Il ne vous reste plus de congés annuels"</formula>
    </cfRule>
  </conditionalFormatting>
  <conditionalFormatting sqref="K14:L16">
    <cfRule type="cellIs" dxfId="1" priority="1" operator="equal">
      <formula>"Vous avez posé des congés en trop"</formula>
    </cfRule>
    <cfRule type="cellIs" dxfId="0" priority="7" operator="equal">
      <formula>"Il ne vous reste plus de congés annuels"</formula>
    </cfRule>
  </conditionalFormatting>
  <pageMargins left="0.7" right="0.7" top="0.75" bottom="0.75" header="0.3" footer="0.3"/>
  <pageSetup paperSize="9" scale="41" fitToHeight="0"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Calcul CA</vt:lpstr>
      <vt:lpstr>Feuille de congé </vt:lpstr>
      <vt:lpstr>Feuille de congé 2025</vt:lpstr>
      <vt:lpstr>'Calcul CA'!Zone_d_impression</vt:lpstr>
      <vt:lpstr>'Feuille de congé '!Zone_d_impression</vt:lpstr>
      <vt:lpstr>'Feuille de congé 2025'!Zone_d_impression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Marlène GIROD</dc:creator>
  <cp:lastModifiedBy>Marlène GIROD</cp:lastModifiedBy>
  <cp:lastPrinted>2024-08-29T07:14:18Z</cp:lastPrinted>
  <dcterms:created xsi:type="dcterms:W3CDTF">2023-09-21T11:47:40Z</dcterms:created>
  <dcterms:modified xsi:type="dcterms:W3CDTF">2026-09-08T14:07:24Z</dcterms:modified>
</cp:coreProperties>
</file>